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osting.corp\appdata\AchmeaBank_Prd\Balanssturing_Pool_Management\99 PROGRAMMA\CPT Covered Bond\Checklist evidence\2022\202208\Investor Report\"/>
    </mc:Choice>
  </mc:AlternateContent>
  <xr:revisionPtr revIDLastSave="0" documentId="13_ncr:1_{67C2310C-B23D-4EC1-99BE-BC813B3635A6}" xr6:coauthVersionLast="47" xr6:coauthVersionMax="47" xr10:uidLastSave="{00000000-0000-0000-0000-000000000000}"/>
  <bookViews>
    <workbookView xWindow="-28920" yWindow="-120" windowWidth="29040" windowHeight="15840" tabRatio="879"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4" i="11"/>
  <c r="G180" i="11"/>
  <c r="D179" i="11"/>
  <c r="C179" i="11"/>
  <c r="G177" i="11"/>
  <c r="G175" i="11"/>
  <c r="F175" i="11"/>
  <c r="G173" i="11"/>
  <c r="G171" i="11"/>
  <c r="F162" i="11"/>
  <c r="F159" i="11"/>
  <c r="D157" i="11"/>
  <c r="C157" i="11"/>
  <c r="F161" i="11" s="1"/>
  <c r="G155" i="11"/>
  <c r="F155" i="11"/>
  <c r="G153" i="11"/>
  <c r="F153" i="11"/>
  <c r="G151" i="11"/>
  <c r="F151" i="11"/>
  <c r="G149" i="11"/>
  <c r="F149" i="11"/>
  <c r="D144" i="11"/>
  <c r="G143" i="11" s="1"/>
  <c r="C144" i="11"/>
  <c r="F143" i="11" s="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8" i="11"/>
  <c r="C54" i="11"/>
  <c r="C26" i="11"/>
  <c r="F156" i="10"/>
  <c r="C152" i="10"/>
  <c r="F159" i="10" s="1"/>
  <c r="F149" i="10"/>
  <c r="F148" i="10"/>
  <c r="C81" i="10"/>
  <c r="C77" i="10"/>
  <c r="C49" i="10"/>
  <c r="C42" i="10"/>
  <c r="F41" i="10" s="1"/>
  <c r="F40" i="10"/>
  <c r="F39" i="10"/>
  <c r="D37" i="10"/>
  <c r="G36" i="10" s="1"/>
  <c r="C37" i="10"/>
  <c r="F36" i="10" s="1"/>
  <c r="G35" i="10"/>
  <c r="F35" i="10"/>
  <c r="G33" i="10"/>
  <c r="F33" i="10"/>
  <c r="G31" i="10"/>
  <c r="F31" i="10"/>
  <c r="G29" i="10"/>
  <c r="F29" i="10"/>
  <c r="G27" i="10"/>
  <c r="F27" i="10"/>
  <c r="G25" i="10"/>
  <c r="F25" i="10"/>
  <c r="G23" i="10"/>
  <c r="F23" i="10"/>
  <c r="G598" i="9"/>
  <c r="F598" i="9"/>
  <c r="D598" i="9"/>
  <c r="C598" i="9"/>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G577" i="9" s="1"/>
  <c r="F574" i="9"/>
  <c r="F577" i="9" s="1"/>
  <c r="G573" i="9"/>
  <c r="F573" i="9"/>
  <c r="D570" i="9"/>
  <c r="C570" i="9"/>
  <c r="G569" i="9"/>
  <c r="F569" i="9"/>
  <c r="G568" i="9"/>
  <c r="F568" i="9"/>
  <c r="G567" i="9"/>
  <c r="F567" i="9"/>
  <c r="G566" i="9"/>
  <c r="F566" i="9"/>
  <c r="G565" i="9"/>
  <c r="F565" i="9"/>
  <c r="G564" i="9"/>
  <c r="F564" i="9"/>
  <c r="G563" i="9"/>
  <c r="F563" i="9"/>
  <c r="G562" i="9"/>
  <c r="F562" i="9"/>
  <c r="G561" i="9"/>
  <c r="G570" i="9" s="1"/>
  <c r="F561" i="9"/>
  <c r="F570" i="9" s="1"/>
  <c r="G560" i="9"/>
  <c r="F560"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G555" i="9" s="1"/>
  <c r="F538" i="9"/>
  <c r="F555" i="9" s="1"/>
  <c r="G537" i="9"/>
  <c r="F537"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G532" i="9" s="1"/>
  <c r="F515" i="9"/>
  <c r="F532" i="9" s="1"/>
  <c r="G514" i="9"/>
  <c r="F514" i="9"/>
  <c r="G481" i="9"/>
  <c r="F481" i="9"/>
  <c r="G479" i="9"/>
  <c r="F479" i="9"/>
  <c r="G477" i="9"/>
  <c r="F477" i="9"/>
  <c r="D475" i="9"/>
  <c r="G480" i="9" s="1"/>
  <c r="C475" i="9"/>
  <c r="F480" i="9" s="1"/>
  <c r="G474" i="9"/>
  <c r="F474" i="9"/>
  <c r="G473" i="9"/>
  <c r="F473" i="9"/>
  <c r="G472" i="9"/>
  <c r="F472" i="9"/>
  <c r="G471" i="9"/>
  <c r="F471" i="9"/>
  <c r="G470" i="9"/>
  <c r="F470" i="9"/>
  <c r="G469" i="9"/>
  <c r="F469" i="9"/>
  <c r="G468" i="9"/>
  <c r="G475" i="9" s="1"/>
  <c r="F468" i="9"/>
  <c r="F475" i="9" s="1"/>
  <c r="G467" i="9"/>
  <c r="F467" i="9"/>
  <c r="G459" i="9"/>
  <c r="F459" i="9"/>
  <c r="G457" i="9"/>
  <c r="F457" i="9"/>
  <c r="G455" i="9"/>
  <c r="F455" i="9"/>
  <c r="D453" i="9"/>
  <c r="G458" i="9" s="1"/>
  <c r="C453" i="9"/>
  <c r="F458" i="9" s="1"/>
  <c r="G452" i="9"/>
  <c r="F452" i="9"/>
  <c r="G451" i="9"/>
  <c r="F451" i="9"/>
  <c r="G450" i="9"/>
  <c r="F450" i="9"/>
  <c r="G449" i="9"/>
  <c r="F449" i="9"/>
  <c r="G448" i="9"/>
  <c r="F448" i="9"/>
  <c r="G447" i="9"/>
  <c r="F447" i="9"/>
  <c r="G446" i="9"/>
  <c r="G453" i="9" s="1"/>
  <c r="F446" i="9"/>
  <c r="F453" i="9" s="1"/>
  <c r="G445" i="9"/>
  <c r="F445"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G440" i="9" s="1"/>
  <c r="F417" i="9"/>
  <c r="F440" i="9" s="1"/>
  <c r="G416" i="9"/>
  <c r="F416" i="9"/>
  <c r="G381" i="9"/>
  <c r="F381" i="9"/>
  <c r="D381" i="9"/>
  <c r="C381" i="9"/>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G360" i="9" s="1"/>
  <c r="F357" i="9"/>
  <c r="F360" i="9" s="1"/>
  <c r="G356" i="9"/>
  <c r="F356" i="9"/>
  <c r="D353" i="9"/>
  <c r="C353" i="9"/>
  <c r="G352" i="9"/>
  <c r="F352" i="9"/>
  <c r="G351" i="9"/>
  <c r="F351" i="9"/>
  <c r="G350" i="9"/>
  <c r="F350" i="9"/>
  <c r="G349" i="9"/>
  <c r="F349" i="9"/>
  <c r="G348" i="9"/>
  <c r="F348" i="9"/>
  <c r="G347" i="9"/>
  <c r="F347" i="9"/>
  <c r="G346" i="9"/>
  <c r="G353" i="9" s="1"/>
  <c r="F346" i="9"/>
  <c r="F353" i="9" s="1"/>
  <c r="D343" i="9"/>
  <c r="G342" i="9" s="1"/>
  <c r="C343" i="9"/>
  <c r="F342" i="9" s="1"/>
  <c r="G341" i="9"/>
  <c r="F341" i="9"/>
  <c r="G339" i="9"/>
  <c r="F339" i="9"/>
  <c r="G337" i="9"/>
  <c r="F337" i="9"/>
  <c r="G335" i="9"/>
  <c r="F335" i="9"/>
  <c r="G333" i="9"/>
  <c r="F333" i="9"/>
  <c r="D328" i="9"/>
  <c r="G310" i="9" s="1"/>
  <c r="G328" i="9" s="1"/>
  <c r="C328" i="9"/>
  <c r="F310" i="9" s="1"/>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G305" i="9" s="1"/>
  <c r="F288" i="9"/>
  <c r="F305" i="9" s="1"/>
  <c r="G287" i="9"/>
  <c r="F287"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F24" i="9"/>
  <c r="F23" i="9"/>
  <c r="F20" i="9"/>
  <c r="F19" i="9"/>
  <c r="F16" i="9"/>
  <c r="C15" i="9"/>
  <c r="F25"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2" i="8" s="1"/>
  <c r="C207" i="8"/>
  <c r="F205" i="8"/>
  <c r="F201" i="8"/>
  <c r="F197" i="8"/>
  <c r="F193" i="8"/>
  <c r="F184" i="8"/>
  <c r="F180" i="8"/>
  <c r="C179" i="8"/>
  <c r="F185" i="8" s="1"/>
  <c r="F177" i="8"/>
  <c r="F174" i="8"/>
  <c r="D167" i="8"/>
  <c r="C167" i="8"/>
  <c r="G166" i="8"/>
  <c r="F166" i="8"/>
  <c r="G165" i="8"/>
  <c r="F165" i="8"/>
  <c r="G164" i="8"/>
  <c r="G167" i="8" s="1"/>
  <c r="F164" i="8"/>
  <c r="F167" i="8" s="1"/>
  <c r="G161" i="8"/>
  <c r="F161" i="8"/>
  <c r="G159" i="8"/>
  <c r="F159" i="8"/>
  <c r="G157" i="8"/>
  <c r="F157"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G135" i="8"/>
  <c r="F135" i="8"/>
  <c r="G133" i="8"/>
  <c r="F133" i="8"/>
  <c r="G131" i="8"/>
  <c r="F131"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2" i="8" s="1"/>
  <c r="G99" i="8"/>
  <c r="D99" i="8"/>
  <c r="F98" i="8"/>
  <c r="D98" i="8"/>
  <c r="F97" i="8"/>
  <c r="D97" i="8"/>
  <c r="F96" i="8"/>
  <c r="F95" i="8"/>
  <c r="F94" i="8"/>
  <c r="D94" i="8"/>
  <c r="D93" i="8"/>
  <c r="D100" i="8" s="1"/>
  <c r="G93" i="8" s="1"/>
  <c r="G82" i="8"/>
  <c r="F82" i="8"/>
  <c r="D82" i="8"/>
  <c r="F81" i="8"/>
  <c r="D81" i="8"/>
  <c r="G81" i="8" s="1"/>
  <c r="F80" i="8"/>
  <c r="D80" i="8"/>
  <c r="G80" i="8" s="1"/>
  <c r="G79" i="8"/>
  <c r="D79" i="8"/>
  <c r="G78" i="8"/>
  <c r="F78" i="8"/>
  <c r="D78" i="8"/>
  <c r="D77" i="8"/>
  <c r="C77" i="8"/>
  <c r="F79" i="8" s="1"/>
  <c r="F76" i="8"/>
  <c r="D76" i="8"/>
  <c r="G76" i="8" s="1"/>
  <c r="F75" i="8"/>
  <c r="F74" i="8"/>
  <c r="F73" i="8"/>
  <c r="F72" i="8"/>
  <c r="F71" i="8"/>
  <c r="F70" i="8"/>
  <c r="C58" i="8"/>
  <c r="F54" i="8"/>
  <c r="D45" i="8"/>
  <c r="C292" i="8"/>
  <c r="D290" i="8"/>
  <c r="D293" i="8"/>
  <c r="C293" i="8"/>
  <c r="D292" i="8"/>
  <c r="C290" i="8"/>
  <c r="C300" i="8"/>
  <c r="D300" i="8"/>
  <c r="F292" i="8"/>
  <c r="G74" i="8" l="1"/>
  <c r="G72" i="8"/>
  <c r="G70" i="8"/>
  <c r="G77" i="8" s="1"/>
  <c r="G75" i="8"/>
  <c r="G73" i="8"/>
  <c r="G71" i="8"/>
  <c r="F62" i="8"/>
  <c r="F55" i="8"/>
  <c r="F64" i="8"/>
  <c r="F60" i="8"/>
  <c r="F57" i="8"/>
  <c r="F53" i="8"/>
  <c r="F63" i="8"/>
  <c r="F59" i="8"/>
  <c r="F56" i="8"/>
  <c r="F61" i="8"/>
  <c r="F152" i="10"/>
  <c r="G103" i="8"/>
  <c r="G98" i="8"/>
  <c r="G95" i="8"/>
  <c r="G105" i="8"/>
  <c r="G101" i="8"/>
  <c r="G96" i="8"/>
  <c r="G94" i="8"/>
  <c r="G100" i="8" s="1"/>
  <c r="G102" i="8"/>
  <c r="G97" i="8"/>
  <c r="G104" i="8"/>
  <c r="F77" i="8"/>
  <c r="F42" i="10"/>
  <c r="F130" i="8"/>
  <c r="F132" i="8"/>
  <c r="F134" i="8"/>
  <c r="F156" i="8"/>
  <c r="F158" i="8"/>
  <c r="F160" i="8"/>
  <c r="F182" i="8"/>
  <c r="F186" i="8"/>
  <c r="F195" i="8"/>
  <c r="F199" i="8"/>
  <c r="F203" i="8"/>
  <c r="F209" i="8"/>
  <c r="F213" i="8"/>
  <c r="F93" i="8"/>
  <c r="F99" i="8"/>
  <c r="F104" i="8"/>
  <c r="G130" i="8"/>
  <c r="G132" i="8"/>
  <c r="G134" i="8"/>
  <c r="G156" i="8"/>
  <c r="G158" i="8"/>
  <c r="G160" i="8"/>
  <c r="F175" i="8"/>
  <c r="F179" i="8" s="1"/>
  <c r="F183" i="8"/>
  <c r="F187" i="8"/>
  <c r="F196" i="8"/>
  <c r="F200" i="8"/>
  <c r="F204" i="8"/>
  <c r="F210" i="8"/>
  <c r="F214" i="8"/>
  <c r="G163" i="11"/>
  <c r="G161" i="11"/>
  <c r="G159" i="11"/>
  <c r="F185" i="11"/>
  <c r="F183" i="11"/>
  <c r="F181" i="11"/>
  <c r="F178" i="11"/>
  <c r="F176" i="11"/>
  <c r="F174" i="11"/>
  <c r="F182" i="11"/>
  <c r="F17" i="9"/>
  <c r="F21" i="9"/>
  <c r="F228" i="9"/>
  <c r="F230" i="9"/>
  <c r="F250" i="9"/>
  <c r="F252" i="9"/>
  <c r="F334" i="9"/>
  <c r="F336" i="9"/>
  <c r="F343" i="9" s="1"/>
  <c r="F338" i="9"/>
  <c r="F340" i="9"/>
  <c r="F454" i="9"/>
  <c r="F456" i="9"/>
  <c r="F476" i="9"/>
  <c r="F478" i="9"/>
  <c r="F22" i="10"/>
  <c r="F24" i="10"/>
  <c r="F26" i="10"/>
  <c r="F28" i="10"/>
  <c r="F30" i="10"/>
  <c r="F32" i="10"/>
  <c r="F34" i="10"/>
  <c r="F150" i="10"/>
  <c r="F153" i="10"/>
  <c r="F157" i="10"/>
  <c r="F121" i="11"/>
  <c r="F144" i="11" s="1"/>
  <c r="F123" i="11"/>
  <c r="F125" i="11"/>
  <c r="F127" i="11"/>
  <c r="F129" i="11"/>
  <c r="F131" i="11"/>
  <c r="F133" i="11"/>
  <c r="F135" i="11"/>
  <c r="F137" i="11"/>
  <c r="F139" i="11"/>
  <c r="F141" i="11"/>
  <c r="F150" i="11"/>
  <c r="F157" i="11" s="1"/>
  <c r="F152" i="11"/>
  <c r="F154" i="11"/>
  <c r="F156" i="11"/>
  <c r="F160" i="11"/>
  <c r="G162" i="11"/>
  <c r="F172" i="11"/>
  <c r="G185" i="11"/>
  <c r="G183" i="11"/>
  <c r="G181" i="11"/>
  <c r="G178" i="11"/>
  <c r="G176" i="11"/>
  <c r="G174" i="11"/>
  <c r="G179" i="11" s="1"/>
  <c r="G172" i="11"/>
  <c r="G182" i="11"/>
  <c r="F211" i="8"/>
  <c r="F215" i="8"/>
  <c r="F178" i="8"/>
  <c r="F181" i="8"/>
  <c r="F194" i="8"/>
  <c r="F207" i="8" s="1"/>
  <c r="F198" i="8"/>
  <c r="F202" i="8"/>
  <c r="F206" i="8"/>
  <c r="F18" i="9"/>
  <c r="F22" i="9"/>
  <c r="F26" i="9"/>
  <c r="G228" i="9"/>
  <c r="G230" i="9"/>
  <c r="G250" i="9"/>
  <c r="G252" i="9"/>
  <c r="G334" i="9"/>
  <c r="G343" i="9" s="1"/>
  <c r="G336" i="9"/>
  <c r="G338" i="9"/>
  <c r="G340" i="9"/>
  <c r="G454" i="9"/>
  <c r="G456" i="9"/>
  <c r="G476" i="9"/>
  <c r="G478" i="9"/>
  <c r="G22" i="10"/>
  <c r="G24" i="10"/>
  <c r="G26" i="10"/>
  <c r="G28" i="10"/>
  <c r="G30" i="10"/>
  <c r="G32" i="10"/>
  <c r="G34" i="10"/>
  <c r="F151" i="10"/>
  <c r="F154" i="10"/>
  <c r="F158" i="10"/>
  <c r="G121" i="11"/>
  <c r="G144" i="11" s="1"/>
  <c r="G123" i="11"/>
  <c r="G125" i="11"/>
  <c r="G127" i="11"/>
  <c r="G129" i="11"/>
  <c r="G131" i="11"/>
  <c r="G133" i="11"/>
  <c r="G135" i="11"/>
  <c r="G137" i="11"/>
  <c r="G139" i="11"/>
  <c r="G141" i="11"/>
  <c r="G150" i="11"/>
  <c r="G157" i="11" s="1"/>
  <c r="G152" i="11"/>
  <c r="G154" i="11"/>
  <c r="G156" i="11"/>
  <c r="F158" i="11"/>
  <c r="G160" i="11"/>
  <c r="F163" i="11"/>
  <c r="F173" i="11"/>
  <c r="F177" i="11"/>
  <c r="F180" i="11"/>
  <c r="F184" i="11"/>
  <c r="F155" i="10"/>
  <c r="G158" i="11"/>
  <c r="F171" i="11"/>
  <c r="F208" i="8" l="1"/>
  <c r="F179" i="11"/>
  <c r="G37" i="10"/>
  <c r="F100" i="8"/>
  <c r="F37" i="10"/>
  <c r="F58" i="8"/>
</calcChain>
</file>

<file path=xl/sharedStrings.xml><?xml version="1.0" encoding="utf-8"?>
<sst xmlns="http://schemas.openxmlformats.org/spreadsheetml/2006/main" count="2672" uniqueCount="2043">
  <si>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</si>
  <si>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</si>
  <si>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</si>
  <si>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</si>
  <si>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</si>
  <si>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</si>
  <si>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</si>
  <si>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</si>
  <si>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</si>
  <si>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</si>
  <si>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</si>
  <si>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</si>
  <si>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</si>
  <si>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</si>
  <si>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</si>
  <si>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</si>
  <si>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</si>
  <si>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</si>
  <si>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</si>
  <si>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</si>
  <si>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</si>
  <si>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</si>
  <si>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</si>
  <si>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</si>
  <si>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</si>
  <si>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</si>
  <si>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</si>
  <si>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</si>
  <si>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</si>
  <si>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</si>
  <si>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</si>
  <si>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</si>
  <si>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</si>
  <si>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</si>
  <si>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</si>
  <si>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</si>
  <si>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</si>
  <si>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</si>
  <si>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</si>
  <si>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</si>
  <si>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</si>
  <si>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</si>
  <si>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</si>
  <si>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</si>
  <si>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</si>
  <si>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</si>
  <si>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</si>
  <si>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</si>
  <si>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</si>
  <si>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</si>
  <si>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</si>
  <si>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</si>
  <si>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</si>
  <si>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</si>
  <si>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</si>
  <si>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</si>
  <si>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</si>
  <si>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</si>
  <si>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</si>
  <si>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</si>
  <si>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</si>
  <si>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</si>
  <si>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</si>
  <si>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</si>
  <si>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</si>
  <si>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</si>
  <si>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</si>
  <si>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</si>
  <si>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</si>
  <si>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</si>
  <si>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</si>
  <si>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</si>
  <si>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</si>
  <si>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</si>
  <si>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</si>
  <si>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</si>
  <si>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</si>
  <si>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</si>
  <si>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</si>
  <si>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</si>
  <si>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</si>
  <si>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</si>
  <si>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</si>
  <si>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</si>
  <si>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</si>
  <si>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</si>
  <si>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</si>
  <si>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</si>
  <si>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</si>
  <si>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</si>
  <si>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</si>
  <si>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</si>
  <si>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</si>
  <si>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</si>
  <si>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</si>
  <si>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</si>
  <si>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</si>
  <si>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</si>
  <si>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</si>
  <si>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</si>
  <si>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</si>
  <si>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</si>
  <si>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</si>
  <si>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</si>
  <si>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</si>
  <si>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</si>
  <si>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</si>
  <si>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</si>
  <si>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</si>
  <si>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</si>
  <si>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</si>
  <si>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</si>
  <si>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</si>
  <si>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</si>
  <si>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</si>
  <si>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</si>
  <si>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</si>
  <si>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</si>
  <si>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</si>
  <si>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</si>
  <si>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</si>
  <si>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</si>
  <si>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</si>
  <si>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</si>
  <si>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</si>
  <si>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</si>
  <si>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</si>
  <si>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</si>
  <si>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</si>
  <si>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</si>
  <si>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</si>
  <si>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</si>
  <si>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</si>
  <si>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</si>
  <si>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</si>
  <si>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</si>
  <si>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</si>
  <si>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</si>
  <si>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</si>
  <si>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</si>
  <si>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</si>
  <si>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</si>
  <si>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</si>
  <si>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</si>
  <si>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</si>
  <si>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</si>
  <si>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</si>
  <si>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</si>
  <si>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</si>
  <si>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</si>
  <si>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</si>
  <si>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</si>
  <si>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</si>
  <si>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</si>
  <si>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</si>
  <si>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</si>
  <si>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</si>
  <si>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</si>
  <si>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</si>
  <si>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</si>
  <si>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</si>
  <si>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</si>
  <si>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</si>
  <si>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</si>
  <si>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</si>
  <si>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</si>
  <si>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</si>
  <si>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</si>
  <si>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</si>
  <si>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</si>
  <si>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</si>
  <si>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</si>
  <si>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</si>
  <si>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</si>
  <si>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</si>
  <si>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</si>
  <si>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</si>
  <si>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</si>
  <si>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</si>
  <si>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</si>
  <si>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</si>
  <si>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</si>
  <si>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</si>
  <si>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</si>
  <si>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</si>
  <si>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</si>
  <si>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</si>
  <si>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</si>
  <si>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</si>
  <si>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</si>
  <si>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</si>
  <si>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</si>
  <si>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</si>
  <si>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</si>
  <si>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</si>
  <si>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</si>
  <si>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</si>
  <si>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</si>
  <si>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</si>
  <si>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</si>
  <si>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</si>
  <si>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</si>
  <si>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</si>
  <si>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</si>
  <si>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</si>
  <si>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</si>
  <si>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</si>
  <si>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</si>
  <si>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</si>
  <si>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</si>
  <si>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</si>
  <si>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</si>
  <si>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</si>
  <si>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</si>
  <si>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</si>
  <si>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</si>
  <si>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</si>
  <si>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</si>
  <si>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</si>
  <si>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</si>
  <si>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</si>
  <si>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</si>
  <si>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</si>
  <si>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</si>
  <si>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</si>
  <si>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</si>
  <si>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</si>
  <si>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</si>
  <si>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</si>
  <si>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</si>
  <si>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</si>
  <si>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</si>
  <si>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</si>
  <si>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</si>
  <si>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</si>
  <si>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</si>
  <si>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</si>
  <si>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</si>
  <si>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</si>
  <si>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</si>
  <si>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</si>
  <si>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</si>
  <si>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</si>
  <si>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</si>
  <si>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</si>
  <si>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</si>
  <si>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</si>
  <si>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</si>
  <si>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</si>
  <si>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</si>
  <si>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</si>
  <si>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</si>
  <si>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</si>
  <si>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</si>
  <si>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</si>
  <si>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</si>
  <si>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</si>
  <si>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</si>
  <si>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</si>
  <si>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</si>
  <si>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</si>
  <si>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</si>
  <si>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</si>
  <si>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</si>
  <si>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</si>
  <si>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</si>
  <si>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</si>
  <si>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</si>
  <si>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</si>
  <si>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</si>
  <si>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</si>
  <si>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</si>
  <si>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</si>
  <si>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</si>
  <si>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</si>
  <si>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</si>
  <si>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</si>
  <si>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</si>
  <si>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</si>
  <si>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</si>
  <si>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</si>
  <si>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</si>
  <si>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</si>
  <si>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</si>
  <si>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</si>
  <si>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</si>
  <si>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</si>
  <si>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</si>
  <si>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</si>
  <si>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</si>
  <si>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</si>
  <si>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</si>
  <si>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</si>
  <si>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</si>
  <si>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</si>
  <si>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</si>
  <si>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</si>
  <si>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</si>
  <si>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</si>
  <si>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</si>
  <si>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</si>
  <si>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</si>
  <si>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</si>
  <si>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</si>
  <si>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</si>
  <si>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</si>
  <si>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</si>
  <si>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</si>
  <si>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</si>
  <si>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</si>
  <si>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</si>
  <si>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</si>
  <si>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</si>
  <si>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</si>
  <si>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</si>
  <si>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</si>
  <si>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</si>
  <si>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</si>
  <si>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</si>
  <si>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</si>
  <si>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</si>
  <si>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</si>
  <si>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</si>
  <si>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</si>
  <si>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</si>
  <si>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</si>
  <si>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</si>
  <si>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</si>
  <si>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</si>
  <si>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</si>
  <si>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</si>
  <si>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</si>
  <si>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</si>
  <si>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</si>
  <si>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</si>
  <si>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</si>
  <si>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</si>
  <si>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</si>
  <si>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</si>
  <si>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</si>
  <si>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</si>
  <si>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</si>
  <si>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</si>
  <si>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</si>
  <si>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</si>
  <si>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</si>
  <si>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</si>
  <si>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</si>
  <si>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</si>
  <si>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</si>
  <si>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</si>
  <si>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</si>
  <si>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</si>
  <si>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</si>
  <si>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</si>
  <si>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</si>
  <si>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</si>
  <si>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</si>
  <si>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</si>
  <si>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</si>
  <si>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</si>
  <si>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</si>
  <si>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</si>
  <si>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</si>
  <si>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</si>
  <si>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</si>
  <si>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</si>
  <si>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</si>
  <si>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</si>
  <si>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</si>
  <si>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</si>
  <si>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</si>
  <si>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</si>
  <si>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</si>
  <si>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</si>
  <si>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</si>
  <si>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</si>
  <si>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</si>
  <si>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</si>
  <si>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</si>
  <si>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</si>
  <si>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</si>
  <si>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</si>
  <si>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</si>
  <si>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</si>
  <si>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</si>
  <si>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</si>
  <si>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</si>
  <si>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</si>
  <si>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</si>
  <si>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</si>
  <si>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</si>
  <si>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</si>
  <si>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</si>
  <si>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</si>
  <si>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</si>
  <si>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</si>
  <si>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</si>
  <si>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</si>
  <si>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</si>
  <si>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</si>
  <si>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</si>
  <si>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</si>
  <si>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</si>
  <si>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</si>
  <si>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</si>
  <si>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</si>
  <si>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</si>
  <si>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</si>
  <si>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</si>
  <si>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</si>
  <si>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</si>
  <si>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</si>
  <si>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</si>
  <si>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</si>
  <si>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</si>
  <si>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</si>
  <si>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</si>
  <si>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</si>
  <si>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</si>
  <si>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</si>
  <si>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</si>
  <si>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</si>
  <si>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</si>
  <si>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</si>
  <si>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</si>
  <si>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</si>
  <si>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</si>
  <si>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</si>
  <si>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</si>
  <si>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</si>
  <si>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</si>
  <si>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</si>
  <si>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</si>
  <si>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</si>
  <si>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</si>
  <si>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</si>
  <si>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</si>
  <si>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</si>
  <si>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</si>
  <si>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</si>
  <si>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</si>
  <si>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</si>
  <si>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</si>
  <si>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</si>
  <si>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</si>
  <si>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</si>
  <si>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</si>
  <si>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</si>
  <si>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</si>
  <si>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</si>
  <si>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</si>
  <si>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</si>
  <si>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</si>
  <si>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</si>
  <si>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</si>
  <si>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</si>
  <si>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</si>
  <si>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</si>
  <si>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</si>
  <si>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</si>
  <si>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</si>
  <si>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</si>
  <si>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</si>
  <si>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</si>
  <si>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</si>
  <si>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</si>
  <si>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</si>
  <si>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</si>
  <si>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</si>
  <si>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</si>
  <si>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</si>
  <si>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</si>
  <si>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</si>
  <si>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</si>
  <si>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</si>
  <si>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</si>
  <si>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</si>
  <si>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</si>
  <si>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</si>
  <si>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</si>
  <si>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</si>
  <si>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</si>
  <si>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</si>
  <si>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</si>
  <si>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</si>
  <si>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</si>
  <si>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</si>
  <si>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</si>
  <si>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</si>
  <si>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</si>
  <si>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</si>
  <si>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</si>
  <si>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</si>
  <si>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</si>
  <si>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</si>
  <si>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</si>
  <si>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</si>
  <si>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</si>
  <si>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</si>
  <si>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</si>
  <si>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</si>
  <si>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</si>
  <si>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</si>
  <si>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</si>
  <si>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</si>
  <si>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</si>
  <si>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</si>
  <si>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</si>
  <si>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</si>
  <si>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</si>
  <si>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</si>
  <si>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</si>
  <si>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</si>
  <si>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</si>
  <si>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</si>
  <si>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</si>
  <si>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</si>
  <si>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</si>
  <si>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</si>
  <si>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</si>
  <si>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</si>
  <si>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</si>
  <si>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</si>
  <si>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</si>
  <si>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</si>
  <si>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</si>
  <si>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</si>
  <si>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</si>
  <si>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</si>
  <si>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</si>
  <si>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</si>
  <si>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</si>
  <si>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</si>
  <si>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</si>
  <si>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</si>
  <si>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</si>
  <si>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</si>
  <si>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</si>
  <si>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</si>
  <si>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</si>
  <si>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</si>
  <si>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</si>
  <si>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</si>
  <si>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</si>
  <si>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</si>
  <si>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</si>
  <si>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</si>
  <si>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</si>
  <si>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</si>
  <si>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</si>
  <si>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</si>
  <si>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</si>
  <si>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</si>
  <si>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</si>
  <si>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</si>
  <si>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</si>
  <si>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</si>
  <si>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</si>
  <si>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</si>
  <si>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</si>
  <si>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</si>
  <si>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</si>
  <si>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</si>
  <si>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</si>
  <si>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</si>
  <si>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</si>
  <si>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</si>
  <si>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</si>
  <si>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</si>
  <si>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</si>
  <si>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</si>
  <si>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</si>
  <si>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</si>
  <si>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</si>
  <si>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</si>
  <si>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</si>
  <si>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</si>
  <si>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</si>
  <si>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</si>
  <si>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</si>
  <si>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</si>
  <si>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</si>
  <si>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</si>
  <si>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</si>
  <si>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</si>
  <si>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</si>
  <si>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</si>
  <si>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</si>
  <si>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</si>
  <si>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</si>
  <si>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</si>
  <si>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</si>
  <si>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</si>
  <si>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</si>
  <si>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</si>
  <si>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</si>
  <si>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</si>
  <si>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</si>
  <si>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</si>
  <si>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</si>
  <si>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</si>
  <si>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</si>
  <si>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</si>
  <si>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</si>
  <si>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</si>
  <si>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</si>
  <si>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</si>
  <si>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</si>
  <si>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</si>
  <si>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</si>
  <si>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</si>
  <si>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</si>
  <si>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</si>
  <si>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</si>
  <si>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</si>
  <si>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</si>
  <si>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</si>
  <si>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</si>
  <si>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</si>
  <si>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</si>
  <si>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</si>
  <si>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</si>
  <si>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</si>
  <si>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</si>
  <si>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</si>
  <si>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</si>
  <si>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</si>
  <si>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</si>
  <si>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</si>
  <si>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</si>
  <si>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</si>
  <si>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</si>
  <si>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</si>
  <si>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</si>
  <si>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</si>
  <si>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</si>
  <si>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</si>
  <si>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</si>
  <si>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</si>
  <si>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</si>
  <si>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</si>
  <si>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</si>
  <si>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</si>
  <si>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</si>
  <si>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</si>
  <si>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</si>
  <si>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</si>
  <si>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</si>
  <si>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</si>
  <si>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</si>
  <si>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</si>
  <si>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</si>
  <si>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</si>
  <si>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</si>
  <si>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</si>
  <si>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</si>
  <si>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</si>
  <si>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</si>
  <si>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</si>
  <si>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</si>
  <si>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</si>
  <si>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</si>
  <si>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</si>
  <si>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</si>
  <si>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</si>
  <si>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</si>
  <si>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</si>
  <si>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</si>
  <si>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</si>
  <si>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</si>
  <si>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</si>
  <si>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</si>
  <si>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</si>
  <si>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</si>
  <si>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</si>
  <si>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</si>
  <si>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</si>
  <si>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</si>
  <si>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</si>
  <si>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</si>
  <si>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</si>
  <si>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</si>
  <si>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</si>
  <si>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</si>
  <si>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</si>
  <si>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</si>
  <si>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</si>
  <si>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</si>
  <si>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</si>
  <si>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</si>
  <si>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</si>
  <si>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</si>
  <si>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</si>
  <si>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</si>
  <si>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</si>
  <si>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</si>
  <si>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</si>
  <si>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</si>
  <si>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</si>
  <si>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</si>
  <si>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</si>
  <si>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</si>
  <si>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</si>
  <si>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</si>
  <si>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</si>
  <si>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</si>
  <si>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</si>
  <si>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</si>
  <si>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</si>
  <si>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</si>
  <si>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</si>
  <si>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</si>
  <si>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</si>
  <si>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</si>
  <si>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</si>
  <si>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</si>
  <si>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</si>
  <si>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</si>
  <si>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</si>
  <si>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</si>
  <si>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</si>
  <si>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</si>
  <si>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</si>
  <si>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</si>
  <si>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</si>
  <si>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</si>
  <si>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</si>
  <si>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</si>
  <si>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</si>
  <si>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</si>
  <si>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</si>
  <si>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</si>
  <si>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</si>
  <si>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</si>
  <si>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</si>
  <si>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</si>
  <si>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</si>
  <si>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</si>
  <si>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</si>
  <si>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</si>
  <si>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</si>
  <si>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</si>
  <si>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</si>
  <si>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</si>
  <si>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</si>
  <si>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</si>
  <si>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</si>
  <si>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</si>
  <si>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</si>
  <si>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</si>
  <si>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</si>
  <si>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</si>
  <si>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</si>
  <si>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</si>
  <si>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</si>
  <si>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</si>
  <si>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</si>
  <si>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</si>
  <si>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</si>
  <si>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</si>
  <si>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</si>
  <si>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</si>
  <si>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</si>
  <si>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</si>
  <si>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</si>
  <si>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</si>
  <si>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</si>
  <si>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</si>
  <si>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</si>
  <si>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</si>
  <si>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</si>
  <si>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</si>
  <si>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</si>
  <si>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</si>
  <si>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</si>
  <si>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</si>
  <si>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</si>
  <si>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</si>
  <si>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</si>
  <si>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</si>
  <si>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</si>
  <si>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</si>
  <si>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</si>
  <si>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</si>
  <si>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</si>
  <si>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</si>
  <si>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</si>
  <si>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</si>
  <si>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</si>
  <si>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</si>
  <si>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</si>
  <si>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</si>
  <si>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</si>
  <si>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</si>
  <si>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</si>
  <si>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</si>
  <si>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</si>
  <si>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</si>
  <si>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</si>
  <si>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</si>
  <si>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</si>
  <si>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</si>
  <si>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</si>
  <si>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</si>
  <si>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</si>
  <si>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</si>
  <si>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</si>
  <si>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</si>
  <si>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</si>
  <si>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</si>
  <si>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</si>
  <si>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</si>
  <si>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</si>
  <si>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</si>
  <si>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</si>
  <si>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</si>
  <si>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</si>
  <si>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</si>
  <si>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</si>
  <si>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</si>
  <si>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</si>
  <si>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</si>
  <si>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</si>
  <si>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</si>
  <si>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</si>
  <si>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</si>
  <si>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</si>
  <si>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</si>
  <si>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</si>
  <si>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</si>
  <si>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</si>
  <si>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</si>
  <si>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</si>
  <si>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</si>
  <si>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</si>
  <si>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</si>
  <si>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</si>
  <si>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</si>
  <si>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</si>
  <si>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</si>
  <si>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</si>
  <si>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</si>
  <si>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</si>
  <si>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</si>
  <si>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</si>
  <si>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</si>
  <si>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</si>
  <si>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</si>
  <si>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</si>
  <si>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</si>
  <si>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</si>
  <si>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</si>
  <si>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</si>
  <si>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</si>
  <si>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</si>
  <si>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</si>
  <si>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</si>
  <si>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</si>
  <si>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</si>
  <si>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</si>
  <si>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</si>
  <si>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</si>
  <si>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</si>
  <si>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</si>
  <si>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</si>
  <si>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</si>
  <si>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</si>
  <si>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</si>
  <si>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</si>
  <si>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</si>
  <si>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</si>
  <si>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</si>
  <si>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</si>
  <si>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</si>
  <si>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</si>
  <si>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</si>
  <si>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</si>
  <si>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</si>
  <si>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</si>
  <si>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</si>
  <si>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</si>
  <si>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</si>
  <si>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</si>
  <si>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</si>
  <si>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</si>
  <si>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</si>
  <si>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</si>
  <si>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</si>
  <si>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</si>
  <si>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</si>
  <si>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</si>
  <si>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</si>
  <si>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</si>
  <si>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</si>
  <si>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</si>
  <si>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</si>
  <si>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</si>
  <si>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</si>
  <si>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</si>
  <si>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</si>
  <si>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</si>
  <si>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</si>
  <si>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</si>
  <si>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</si>
  <si>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</si>
  <si>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</si>
  <si>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</si>
  <si>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</si>
  <si>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</si>
  <si>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</si>
  <si>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</si>
  <si>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</si>
  <si>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</si>
  <si>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</si>
  <si>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</si>
  <si>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</si>
  <si>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</si>
  <si>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</si>
  <si>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</si>
  <si>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</si>
  <si>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</si>
  <si>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</si>
  <si>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</si>
  <si>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</si>
  <si>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</si>
  <si>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</si>
  <si>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</si>
  <si>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</si>
  <si>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</si>
  <si>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</si>
  <si>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</si>
  <si>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</si>
  <si>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</si>
  <si>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</si>
  <si>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</si>
  <si>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</si>
  <si>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</si>
  <si>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</si>
  <si>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</si>
  <si>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</si>
  <si>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</si>
  <si>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</si>
  <si>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</si>
  <si>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</si>
  <si>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</si>
  <si>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</si>
  <si>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</si>
  <si>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</si>
  <si>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</si>
  <si>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</si>
  <si>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</si>
  <si>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</si>
  <si>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</si>
  <si>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</si>
  <si>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</si>
  <si>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</si>
  <si>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</si>
  <si>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</si>
  <si>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</si>
  <si>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</si>
  <si>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</si>
  <si>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</si>
  <si>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</si>
  <si>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</si>
  <si>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</si>
  <si>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</si>
  <si>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</si>
  <si>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</si>
  <si>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</si>
  <si>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</si>
  <si>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</si>
  <si>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</si>
  <si>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</si>
  <si>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</si>
  <si>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</si>
  <si>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</si>
  <si>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</si>
  <si>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</si>
  <si>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</si>
  <si>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</si>
  <si>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</si>
  <si>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</si>
  <si>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</si>
  <si>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</si>
  <si>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</si>
  <si>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</si>
  <si>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</si>
  <si>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</si>
  <si>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</si>
  <si>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</si>
  <si>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</si>
  <si>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</si>
  <si>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</si>
  <si>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</si>
  <si>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</si>
  <si>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</si>
  <si>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</si>
  <si>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</si>
  <si>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</si>
  <si>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</si>
  <si>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</si>
  <si>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</si>
  <si>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</si>
  <si>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</si>
  <si>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</si>
  <si>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</si>
  <si>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</si>
  <si>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</si>
  <si>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</si>
  <si>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</si>
  <si>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</si>
  <si>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</si>
  <si>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</si>
  <si>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</si>
  <si>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</si>
  <si>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</si>
  <si>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</si>
  <si>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</si>
  <si>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</si>
  <si>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</si>
  <si>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</si>
  <si>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</si>
  <si>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</si>
  <si>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</si>
  <si>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</si>
  <si>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</si>
  <si>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</si>
  <si>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</si>
  <si>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</si>
  <si>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</si>
  <si>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</si>
  <si>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</si>
  <si>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</si>
  <si>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</si>
  <si>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</si>
  <si>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</si>
  <si>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</si>
  <si>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</si>
  <si>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</si>
  <si>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</si>
  <si>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</si>
  <si>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</si>
  <si>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</si>
  <si>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</si>
  <si>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</si>
  <si>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</si>
  <si>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</si>
  <si>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</si>
  <si>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</si>
  <si>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</si>
  <si>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</si>
  <si>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</si>
  <si>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</si>
  <si>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</si>
  <si>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</si>
  <si>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</si>
  <si>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</si>
  <si>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</si>
  <si>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</si>
  <si>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</si>
  <si>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</si>
  <si>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</si>
  <si>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</si>
  <si>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</si>
  <si>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</si>
  <si>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</si>
  <si>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</si>
  <si>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</si>
  <si>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</si>
  <si>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</si>
  <si>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</si>
  <si>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</si>
  <si>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</si>
  <si>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</si>
  <si>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</si>
  <si>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</si>
  <si>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</si>
  <si>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</si>
  <si>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</si>
  <si>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</si>
  <si>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</si>
  <si>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</si>
  <si>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</si>
  <si>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</si>
  <si>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</si>
  <si>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</si>
  <si>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</si>
  <si>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</si>
  <si>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</si>
  <si>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</si>
  <si>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</si>
  <si>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</si>
  <si>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</si>
  <si>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</si>
  <si>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</si>
  <si>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</si>
  <si>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</si>
  <si>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</si>
  <si>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</si>
  <si>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</si>
  <si>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</si>
  <si>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</si>
  <si>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</si>
  <si>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</si>
  <si>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</si>
  <si>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</si>
  <si>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</si>
  <si>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</si>
  <si>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</si>
  <si>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</si>
  <si>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</si>
  <si>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</si>
  <si>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</si>
  <si>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</si>
  <si>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</si>
  <si>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</si>
  <si>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</si>
  <si>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</si>
  <si>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</si>
  <si>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</si>
  <si>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</si>
  <si>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</si>
  <si>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</si>
  <si>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</si>
  <si>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</si>
  <si>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</si>
  <si>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</si>
  <si>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</si>
  <si>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</si>
  <si>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</si>
  <si>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</si>
  <si>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</si>
  <si>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</si>
  <si>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</si>
  <si>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</si>
  <si>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</si>
  <si>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</si>
  <si>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</si>
  <si>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</si>
  <si>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</si>
  <si>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</si>
  <si>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</si>
  <si>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</si>
  <si>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</si>
  <si>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</si>
  <si>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</si>
  <si>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</si>
  <si>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</si>
  <si>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</si>
  <si>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</si>
  <si>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</si>
  <si>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</si>
  <si>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</si>
  <si>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</si>
  <si>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</si>
  <si>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</si>
  <si>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</si>
  <si>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</si>
  <si>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</si>
  <si>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</si>
  <si>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</si>
  <si>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</si>
  <si>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</si>
  <si>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</si>
  <si>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</si>
  <si>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</si>
  <si>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</si>
  <si>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</si>
  <si>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</si>
  <si>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</si>
  <si>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</si>
  <si>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</si>
  <si>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</si>
  <si>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</si>
  <si>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</si>
  <si>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</si>
  <si>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</si>
  <si>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</si>
  <si>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</si>
  <si>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</si>
  <si>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</si>
  <si>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</si>
  <si>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</si>
  <si>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</si>
  <si>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</si>
  <si>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</si>
  <si>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</si>
  <si>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</si>
  <si>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</si>
  <si>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</si>
  <si>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</si>
  <si>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</si>
  <si>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</si>
  <si>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</si>
  <si>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</si>
  <si>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</si>
  <si>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</si>
  <si>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</si>
  <si>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</si>
  <si>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</si>
  <si>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</si>
  <si>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</si>
  <si>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</si>
  <si>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</si>
  <si>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</si>
  <si>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</si>
  <si>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</si>
  <si>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</si>
  <si>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</si>
  <si>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</si>
  <si>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</si>
  <si>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</si>
  <si>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</si>
  <si>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</si>
  <si>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</si>
  <si>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</si>
  <si>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</si>
  <si>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</si>
  <si>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</si>
  <si>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</si>
  <si>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</si>
  <si>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</si>
  <si>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</si>
  <si>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</si>
  <si>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</si>
  <si>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</si>
  <si>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</si>
  <si>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</si>
  <si>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</si>
  <si>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</si>
  <si>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</si>
  <si>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</si>
  <si>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</si>
  <si>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</si>
  <si>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</si>
  <si>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</si>
  <si>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</si>
  <si>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</si>
  <si>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</si>
  <si>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</si>
  <si>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</si>
  <si>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</si>
  <si>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</si>
  <si>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</si>
  <si>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</si>
  <si>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</si>
  <si>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</si>
  <si>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</si>
  <si>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</si>
  <si>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</si>
  <si>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</si>
  <si>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</si>
  <si>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</si>
  <si>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</si>
  <si>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</si>
  <si>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</si>
  <si>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</si>
  <si>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</si>
  <si>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</si>
  <si>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</si>
  <si>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</si>
  <si>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</si>
  <si>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</si>
  <si>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</si>
  <si>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</si>
  <si>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</si>
  <si>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</si>
  <si>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</si>
  <si>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</si>
  <si>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</si>
  <si>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</si>
  <si>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</si>
  <si>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</si>
  <si>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</si>
  <si>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</si>
  <si>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</si>
  <si>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</si>
  <si>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</si>
  <si>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</si>
  <si>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</si>
  <si>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</si>
  <si>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</si>
  <si>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</si>
  <si>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</si>
  <si>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</si>
  <si>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</si>
  <si>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</si>
  <si>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</si>
  <si>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</si>
  <si>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</si>
  <si>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</si>
  <si>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</si>
  <si>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</si>
  <si>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</si>
  <si>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</si>
  <si>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</si>
  <si>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</si>
  <si>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</si>
  <si>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</si>
  <si>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</si>
  <si>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</si>
  <si>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</si>
  <si>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</si>
  <si>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</si>
  <si>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</si>
  <si>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</si>
  <si>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</si>
  <si>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</si>
  <si>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</si>
  <si>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</si>
  <si>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</si>
  <si>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</si>
  <si>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</si>
  <si>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</si>
  <si>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</si>
  <si>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</si>
  <si>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</si>
  <si>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</si>
  <si>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</si>
  <si>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</si>
  <si>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</si>
  <si>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</si>
  <si>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</si>
  <si>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</si>
  <si>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</si>
  <si>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</si>
  <si>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</si>
  <si>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</si>
  <si>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</si>
  <si>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</si>
  <si>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</si>
  <si>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</si>
  <si>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</si>
  <si>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</si>
  <si>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</si>
  <si>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</si>
  <si>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</si>
  <si>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</si>
  <si>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</si>
  <si>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</si>
  <si>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</si>
  <si>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</si>
  <si>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</si>
  <si>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</si>
  <si>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</si>
  <si>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</si>
  <si>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</si>
  <si>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</si>
  <si>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</si>
  <si>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</si>
  <si>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</si>
  <si>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</si>
  <si>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</si>
  <si>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</si>
  <si>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</si>
  <si>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</si>
  <si>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</si>
  <si>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</si>
  <si>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</si>
  <si>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</si>
  <si>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</si>
  <si>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</si>
  <si>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</si>
  <si>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</si>
  <si>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</si>
  <si>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</si>
  <si>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</si>
  <si>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</si>
  <si>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</si>
  <si>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</si>
  <si>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</si>
  <si>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</si>
  <si>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</si>
  <si>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</si>
  <si>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</si>
  <si>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</si>
  <si>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</si>
  <si>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</si>
  <si>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</si>
  <si>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</si>
  <si>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</si>
  <si>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</si>
  <si>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</si>
  <si>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</si>
  <si>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</si>
  <si>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</si>
  <si>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</si>
  <si>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</si>
  <si>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</si>
  <si>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</si>
  <si>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</si>
  <si>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</si>
  <si>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</si>
  <si>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</si>
  <si>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</si>
  <si>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</si>
  <si>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</si>
  <si>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</si>
  <si>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</si>
  <si>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</si>
  <si>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</si>
  <si>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</si>
  <si>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</si>
  <si>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</si>
  <si>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</si>
  <si>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</si>
  <si>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</si>
  <si>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</si>
  <si>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</si>
  <si>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</si>
  <si>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</si>
  <si>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</si>
  <si>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</si>
  <si>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</si>
  <si>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</si>
  <si>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</si>
  <si>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</si>
  <si>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</si>
  <si>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</si>
  <si>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</si>
  <si>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</si>
  <si>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</si>
  <si>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</si>
  <si>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</si>
  <si>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</si>
  <si>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</si>
  <si>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</si>
  <si>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</si>
  <si>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</si>
  <si>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</si>
  <si>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</si>
  <si>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</si>
  <si>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</si>
  <si>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</si>
  <si>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</si>
  <si>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</si>
  <si>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</si>
  <si>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</si>
  <si>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</si>
  <si>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</si>
  <si>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</si>
  <si>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</si>
  <si>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</si>
  <si>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</si>
  <si>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</si>
  <si>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</si>
  <si>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</si>
  <si>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</si>
  <si>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</si>
  <si>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</si>
  <si>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</si>
  <si>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</si>
  <si>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</si>
  <si>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</si>
  <si>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</si>
  <si>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</si>
  <si>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</si>
  <si>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</si>
  <si>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</si>
  <si>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</si>
  <si>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</si>
  <si>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</si>
  <si>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</si>
  <si>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</si>
  <si>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</si>
  <si>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</si>
  <si>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</si>
  <si>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</si>
  <si>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</si>
  <si>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</si>
  <si>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</si>
  <si>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</si>
  <si>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</si>
  <si>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</si>
  <si>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</si>
  <si>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</si>
  <si>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</si>
  <si>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</si>
  <si>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</si>
  <si>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</si>
  <si>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</si>
  <si>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</si>
  <si>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</si>
  <si>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</si>
  <si>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</si>
  <si>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</si>
  <si>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</si>
  <si>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</si>
  <si>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</si>
  <si>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</si>
  <si>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</si>
  <si>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</si>
  <si>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</si>
  <si>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</si>
  <si>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</si>
  <si>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</si>
  <si>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</si>
  <si>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</si>
  <si>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</si>
  <si>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</si>
  <si>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</si>
  <si>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</si>
  <si>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</si>
  <si>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</si>
  <si>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</si>
  <si>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</si>
  <si>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</si>
  <si>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</si>
  <si>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</si>
  <si>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</si>
  <si>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</si>
  <si>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</si>
  <si>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</si>
  <si>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</si>
  <si>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</si>
  <si>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</si>
  <si>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</si>
  <si>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</si>
  <si>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</si>
  <si>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</si>
  <si>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</si>
  <si>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</si>
  <si>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</si>
  <si>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</si>
  <si>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</si>
  <si>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</si>
  <si>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</si>
  <si>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</si>
  <si>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</si>
  <si>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</si>
  <si>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</si>
  <si>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</si>
  <si>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</si>
  <si>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</si>
  <si>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</si>
  <si>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</si>
  <si>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</si>
  <si>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</si>
  <si>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</si>
  <si>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</si>
  <si>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</si>
  <si>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</si>
  <si>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</si>
  <si>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</si>
  <si>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</si>
  <si>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</si>
  <si>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</si>
  <si>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</si>
  <si>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</si>
  <si>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</si>
  <si>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</si>
  <si>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</si>
  <si>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</si>
  <si>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</si>
  <si>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</si>
  <si>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</si>
  <si>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</si>
  <si>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</si>
  <si>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</si>
  <si>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</si>
  <si>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</si>
  <si>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</si>
  <si>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</si>
  <si>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</si>
  <si>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</si>
  <si>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</si>
  <si>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</si>
  <si>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</si>
  <si>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</si>
  <si>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</si>
  <si>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</si>
  <si>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</si>
  <si>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</si>
  <si>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</si>
  <si>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</si>
  <si>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</si>
  <si>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</si>
  <si>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</si>
  <si>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</si>
  <si>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</si>
  <si>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</si>
  <si>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</si>
  <si>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</si>
  <si>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</si>
  <si>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</si>
  <si>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</si>
  <si>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</si>
  <si>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</si>
  <si>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</si>
  <si>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</si>
  <si>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</si>
  <si>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</si>
  <si>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</si>
  <si>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</si>
  <si>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</si>
  <si>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</si>
  <si>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</si>
  <si>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</si>
  <si>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</si>
  <si>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</si>
  <si>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</si>
  <si>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</si>
  <si>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</si>
  <si>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</si>
  <si>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</si>
  <si>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</si>
  <si>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</si>
  <si>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</si>
  <si>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</si>
  <si>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</si>
  <si>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</si>
  <si>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</si>
  <si>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</si>
  <si>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</si>
  <si>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</si>
  <si>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</si>
  <si>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</si>
  <si>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</si>
  <si>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</si>
  <si>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</si>
  <si>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</si>
  <si>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</si>
  <si>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</si>
  <si>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</si>
  <si>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</si>
  <si>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</si>
  <si>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</si>
  <si>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</si>
  <si>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</si>
  <si>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</si>
  <si>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</si>
  <si>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</si>
  <si>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</si>
  <si>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</si>
  <si>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</si>
  <si>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</si>
  <si>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</si>
  <si>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</si>
  <si>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</si>
  <si>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</si>
  <si>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</si>
  <si>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</si>
  <si>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</si>
  <si>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</si>
  <si>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</si>
  <si>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</si>
  <si>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</si>
  <si>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</si>
  <si>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</si>
  <si>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</si>
  <si>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</si>
  <si>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</si>
  <si>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</si>
  <si>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</si>
  <si>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</si>
  <si>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</si>
  <si>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</si>
  <si>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</si>
  <si>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</si>
  <si>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</si>
  <si>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</si>
  <si>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</si>
  <si>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</si>
  <si>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</si>
  <si>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</si>
  <si>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</si>
  <si>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</si>
  <si>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</si>
  <si>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</si>
  <si>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</si>
  <si>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</si>
  <si>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</si>
  <si>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</si>
  <si>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</si>
  <si>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</si>
  <si>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</si>
  <si>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</si>
  <si>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</si>
  <si>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</si>
  <si>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</si>
  <si>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</si>
  <si>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</si>
  <si>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</si>
  <si>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</si>
  <si>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</si>
  <si>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</si>
  <si>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</si>
  <si>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</si>
  <si>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</si>
  <si>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</si>
  <si>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</si>
  <si>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</si>
  <si>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</si>
  <si>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</si>
  <si>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</si>
  <si>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</si>
  <si>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</si>
  <si>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</si>
  <si>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</si>
  <si>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</si>
  <si>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</si>
  <si>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</si>
  <si>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</si>
  <si>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</si>
  <si>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</si>
  <si>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</si>
  <si>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</si>
  <si>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</si>
  <si>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</si>
  <si>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</si>
  <si>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</si>
  <si>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</si>
  <si>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</si>
  <si>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</si>
  <si>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</si>
  <si>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</si>
  <si>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</si>
  <si>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</si>
  <si>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</si>
  <si>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</si>
  <si>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</si>
  <si>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</si>
  <si>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</si>
  <si>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</si>
  <si>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</si>
  <si>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</si>
  <si>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</si>
  <si>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</si>
  <si>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</si>
  <si>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</si>
  <si>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</si>
  <si>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</si>
  <si>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</si>
  <si>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</si>
  <si>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</si>
  <si>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</si>
  <si>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</si>
  <si>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</si>
  <si>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</si>
  <si>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</si>
  <si>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</si>
  <si>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</si>
  <si>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</si>
  <si>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</si>
  <si>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</si>
  <si>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</si>
  <si>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</si>
  <si>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</si>
  <si>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</si>
  <si>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</si>
  <si>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</si>
  <si>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</si>
  <si>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</si>
  <si>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</si>
  <si>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</si>
  <si>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</si>
  <si>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</si>
  <si>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</si>
  <si>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</si>
  <si>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</si>
  <si>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</si>
  <si>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</si>
  <si>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</si>
  <si>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</si>
  <si>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</si>
  <si>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</si>
  <si>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</si>
  <si>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</si>
  <si>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</si>
  <si>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</si>
  <si>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</si>
  <si>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</si>
  <si>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</si>
  <si>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</si>
  <si>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</si>
  <si>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</si>
  <si>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</si>
  <si>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</si>
  <si>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</si>
  <si>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</si>
  <si>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</si>
  <si>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</si>
  <si>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</si>
  <si>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</si>
  <si>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</si>
  <si>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</si>
  <si>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</si>
  <si>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</si>
  <si>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</si>
  <si>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</si>
  <si>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</si>
  <si>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</si>
  <si>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</si>
  <si>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</si>
  <si>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</si>
  <si>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</si>
  <si>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</si>
  <si>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</si>
  <si>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</si>
  <si>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</si>
  <si>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</si>
  <si>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</si>
  <si>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</si>
  <si>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</si>
  <si>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</si>
  <si>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</si>
  <si>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</si>
  <si>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</si>
  <si>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</si>
  <si>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</si>
  <si>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</si>
  <si>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</si>
  <si>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</si>
  <si>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</si>
  <si>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</si>
  <si>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</si>
  <si>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</si>
  <si>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</si>
  <si>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</si>
  <si>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</si>
  <si>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</si>
  <si>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</si>
  <si>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</si>
  <si>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</si>
  <si>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</si>
  <si>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</si>
  <si>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</si>
  <si>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</si>
  <si>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</si>
  <si>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</si>
  <si>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</si>
  <si>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</si>
  <si>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</si>
  <si>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</si>
  <si>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</si>
  <si>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</si>
  <si>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</si>
  <si>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</si>
  <si>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</si>
  <si>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</si>
  <si>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</si>
  <si>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</si>
  <si>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</si>
  <si>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</si>
  <si>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</si>
  <si>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</si>
  <si>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</si>
  <si>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</si>
  <si>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</si>
  <si>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</si>
  <si>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</si>
  <si>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</si>
  <si>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</si>
  <si>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</si>
  <si>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</si>
  <si>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</si>
  <si>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</si>
  <si>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</si>
  <si>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</si>
  <si>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</si>
  <si>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</si>
  <si>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</si>
  <si>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</si>
  <si>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</si>
  <si>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</si>
  <si>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</si>
  <si>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</si>
  <si>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</si>
  <si>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</si>
  <si>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</si>
  <si>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</si>
  <si>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</si>
  <si>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</si>
  <si>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</si>
  <si>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</si>
  <si>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</si>
  <si>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</si>
  <si>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</si>
  <si>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</si>
  <si>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</si>
  <si>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</si>
  <si>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</si>
  <si>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</si>
  <si>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</si>
  <si>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</si>
  <si>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</si>
  <si>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</si>
  <si>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</si>
  <si>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</si>
  <si>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</si>
  <si>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</si>
  <si>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</si>
  <si>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</si>
  <si>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</si>
  <si>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</si>
  <si>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</si>
  <si>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</si>
  <si>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</si>
  <si>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</si>
  <si>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</si>
  <si>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</si>
  <si>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</si>
  <si>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</si>
  <si>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</si>
  <si>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</si>
  <si>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</si>
  <si>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</si>
  <si>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</si>
  <si>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</si>
  <si>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</si>
  <si>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</si>
  <si>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</si>
  <si>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</si>
  <si>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</si>
  <si>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</si>
  <si>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</si>
  <si>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</si>
  <si>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</si>
  <si>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</si>
  <si>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</si>
  <si>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</si>
  <si>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</si>
  <si>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</si>
  <si>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</si>
  <si>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</si>
  <si>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</si>
  <si>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</si>
  <si>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</si>
  <si>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</si>
  <si>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</si>
  <si>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</si>
  <si>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</si>
  <si>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</si>
  <si>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</si>
  <si>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</si>
  <si>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</si>
  <si>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</si>
  <si>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</si>
  <si>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</si>
  <si>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</si>
  <si>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</si>
  <si>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</si>
  <si>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</si>
  <si>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</si>
  <si>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</si>
  <si>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</si>
  <si>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</si>
  <si>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</si>
  <si>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</si>
  <si>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</si>
  <si>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</si>
  <si>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</si>
  <si>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</si>
  <si>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</si>
  <si>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</si>
  <si>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</si>
  <si>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</si>
  <si>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</si>
  <si>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</si>
  <si>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</si>
  <si>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</si>
  <si>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</si>
  <si>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</si>
  <si>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</si>
  <si>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</si>
  <si>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</si>
  <si>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</si>
  <si>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</si>
  <si>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</si>
  <si>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</si>
  <si>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</si>
  <si>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</si>
  <si>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</si>
  <si>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</si>
  <si>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</si>
  <si>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</si>
  <si>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</si>
  <si>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</si>
  <si>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</si>
  <si>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</si>
  <si>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</si>
  <si>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</si>
  <si>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</si>
  <si>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</si>
  <si>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</si>
  <si>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</si>
  <si>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</si>
  <si>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</si>
  <si>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</si>
  <si>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</si>
  <si>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</si>
  <si>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</si>
  <si>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</si>
  <si>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</si>
  <si>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</si>
  <si>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</si>
  <si>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</si>
  <si>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</si>
  <si>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</si>
  <si>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</si>
  <si>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</si>
  <si>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</si>
  <si>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</si>
  <si>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</si>
  <si>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</si>
  <si>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</si>
  <si>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</si>
  <si>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</si>
  <si>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</si>
  <si>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</si>
  <si>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</si>
  <si>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</si>
  <si>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</si>
  <si>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</si>
  <si>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</si>
  <si>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</si>
  <si>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</si>
  <si>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</si>
  <si>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</si>
  <si>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</si>
  <si>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</si>
  <si>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</si>
  <si>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</si>
  <si>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</si>
  <si>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</si>
  <si>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</si>
  <si>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</si>
  <si>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</si>
  <si>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</si>
  <si>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</si>
  <si>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</si>
  <si>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</si>
  <si>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</si>
  <si>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</si>
  <si>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</si>
  <si>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</si>
  <si>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</si>
  <si>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</si>
  <si>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</si>
  <si>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28/09/2022</t>
  </si>
  <si>
    <t>Cut-off Date: 31/08/2022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</si>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</sst>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7" zoomScale="80" zoomScaleNormal="80" workbookViewId="0">
      <selection activeCell="Q26" sqref="Q2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6" t="s">
        <v>1730</v>
      </c>
      <c r="F6" s="236"/>
      <c r="G6" s="236"/>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2040</v>
      </c>
      <c r="G9" s="7"/>
      <c r="H9" s="7"/>
      <c r="I9" s="7"/>
      <c r="J9" s="8"/>
    </row>
    <row r="10" spans="2:10" ht="21" x14ac:dyDescent="0.25">
      <c r="B10" s="6"/>
      <c r="C10" s="7"/>
      <c r="D10" s="7"/>
      <c r="E10" s="7"/>
      <c r="F10" s="12" t="s">
        <v>2041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35" t="s">
        <v>16</v>
      </c>
      <c r="F24" s="235"/>
      <c r="G24" s="235"/>
      <c r="H24" s="235"/>
      <c r="I24" s="7"/>
      <c r="J24" s="8"/>
    </row>
    <row r="25" spans="2:10" x14ac:dyDescent="0.25">
      <c r="B25" s="6"/>
      <c r="C25" s="7"/>
      <c r="D25" s="7"/>
      <c r="E25" s="15"/>
      <c r="F25" s="15"/>
      <c r="G25" s="15"/>
      <c r="H25" s="7"/>
      <c r="I25" s="7"/>
      <c r="J25" s="8"/>
    </row>
    <row r="26" spans="2:10" x14ac:dyDescent="0.25">
      <c r="B26" s="6"/>
      <c r="C26" s="7"/>
      <c r="D26" s="239" t="s">
        <v>17</v>
      </c>
      <c r="E26" s="235"/>
      <c r="F26" s="235"/>
      <c r="G26" s="235"/>
      <c r="H26" s="235"/>
      <c r="I26" s="7"/>
      <c r="J26" s="8"/>
    </row>
    <row r="27" spans="2:10" x14ac:dyDescent="0.25">
      <c r="B27" s="6"/>
      <c r="C27" s="7"/>
      <c r="D27" s="16"/>
      <c r="E27" s="16"/>
      <c r="F27" s="16"/>
      <c r="G27" s="16"/>
      <c r="H27" s="16"/>
      <c r="I27" s="7"/>
      <c r="J27" s="8"/>
    </row>
    <row r="28" spans="2:10" x14ac:dyDescent="0.25">
      <c r="B28" s="6"/>
      <c r="C28" s="7"/>
      <c r="D28" s="239" t="s">
        <v>18</v>
      </c>
      <c r="E28" s="235" t="s">
        <v>16</v>
      </c>
      <c r="F28" s="235"/>
      <c r="G28" s="235"/>
      <c r="H28" s="235"/>
      <c r="I28" s="7"/>
      <c r="J28" s="8"/>
    </row>
    <row r="29" spans="2:10" x14ac:dyDescent="0.25">
      <c r="B29" s="6"/>
      <c r="C29" s="7"/>
      <c r="D29" s="16"/>
      <c r="E29" s="16"/>
      <c r="F29" s="16"/>
      <c r="G29" s="16"/>
      <c r="H29" s="16"/>
      <c r="I29" s="7"/>
      <c r="J29" s="8"/>
    </row>
    <row r="30" spans="2:10" x14ac:dyDescent="0.25">
      <c r="B30" s="6"/>
      <c r="C30" s="7"/>
      <c r="D30" s="239" t="s">
        <v>19</v>
      </c>
      <c r="E30" s="235" t="s">
        <v>16</v>
      </c>
      <c r="F30" s="235"/>
      <c r="G30" s="235"/>
      <c r="H30" s="235"/>
      <c r="I30" s="7"/>
      <c r="J30" s="8"/>
    </row>
    <row r="31" spans="2:10" x14ac:dyDescent="0.25">
      <c r="B31" s="6"/>
      <c r="C31" s="7"/>
      <c r="D31" s="16"/>
      <c r="E31" s="16"/>
      <c r="F31" s="16"/>
      <c r="G31" s="16"/>
      <c r="H31" s="16"/>
      <c r="I31" s="7"/>
      <c r="J31" s="8"/>
    </row>
    <row r="32" spans="2:10" x14ac:dyDescent="0.25">
      <c r="B32" s="6"/>
      <c r="C32" s="7"/>
      <c r="D32" s="239" t="s">
        <v>20</v>
      </c>
      <c r="E32" s="235" t="s">
        <v>16</v>
      </c>
      <c r="F32" s="235"/>
      <c r="G32" s="235"/>
      <c r="H32" s="235"/>
      <c r="I32" s="7"/>
      <c r="J32" s="8"/>
    </row>
    <row r="33" spans="1:18" x14ac:dyDescent="0.25">
      <c r="B33" s="6"/>
      <c r="C33" s="7"/>
      <c r="D33" s="15"/>
      <c r="E33" s="15"/>
      <c r="F33" s="15"/>
      <c r="G33" s="15"/>
      <c r="H33" s="15"/>
      <c r="I33" s="7"/>
      <c r="J33" s="8"/>
    </row>
    <row r="34" spans="1:18" x14ac:dyDescent="0.25">
      <c r="B34" s="6"/>
      <c r="C34" s="7"/>
      <c r="D34" s="239" t="s">
        <v>21</v>
      </c>
      <c r="E34" s="235" t="s">
        <v>16</v>
      </c>
      <c r="F34" s="235"/>
      <c r="G34" s="235"/>
      <c r="H34" s="235"/>
      <c r="I34" s="7"/>
      <c r="J34" s="8"/>
    </row>
    <row r="35" spans="1:18" x14ac:dyDescent="0.25">
      <c r="B35" s="6"/>
      <c r="C35" s="7"/>
      <c r="D35" s="7"/>
      <c r="E35" s="7"/>
      <c r="F35" s="7"/>
      <c r="G35" s="7"/>
      <c r="H35" s="7"/>
      <c r="I35" s="7"/>
      <c r="J35" s="8"/>
    </row>
    <row r="36" spans="1:18" x14ac:dyDescent="0.25">
      <c r="B36" s="6"/>
      <c r="C36" s="7"/>
      <c r="D36" s="237" t="s">
        <v>22</v>
      </c>
      <c r="E36" s="238"/>
      <c r="F36" s="238"/>
      <c r="G36" s="238"/>
      <c r="H36" s="238"/>
      <c r="I36" s="7"/>
      <c r="J36" s="8"/>
    </row>
    <row r="37" spans="1:18" x14ac:dyDescent="0.25">
      <c r="B37" s="6"/>
      <c r="C37" s="7"/>
      <c r="D37" s="7"/>
      <c r="E37" s="7"/>
      <c r="F37" s="14"/>
      <c r="G37" s="7"/>
      <c r="H37" s="7"/>
      <c r="I37" s="7"/>
      <c r="J37" s="8"/>
    </row>
    <row r="38" spans="1:18" x14ac:dyDescent="0.25">
      <c r="B38" s="6"/>
      <c r="C38" s="7"/>
      <c r="D38" s="237" t="s">
        <v>1466</v>
      </c>
      <c r="E38" s="238"/>
      <c r="F38" s="238"/>
      <c r="G38" s="238"/>
      <c r="H38" s="238"/>
      <c r="I38" s="7"/>
      <c r="J38" s="8"/>
    </row>
    <row r="39" spans="1:18" x14ac:dyDescent="0.25">
      <c r="B39" s="6"/>
      <c r="C39" s="7"/>
      <c r="D39" s="103"/>
      <c r="E39" s="103"/>
      <c r="F39" s="103"/>
      <c r="G39" s="103"/>
      <c r="H39" s="103"/>
      <c r="I39" s="7"/>
      <c r="J39" s="8"/>
    </row>
    <row r="40" spans="1:18" s="186" customFormat="1" x14ac:dyDescent="0.25">
      <c r="A40" s="2"/>
      <c r="B40" s="6"/>
      <c r="C40" s="7"/>
      <c r="D40" s="234" t="s">
        <v>1690</v>
      </c>
      <c r="E40" s="235" t="s">
        <v>16</v>
      </c>
      <c r="F40" s="235"/>
      <c r="G40" s="235"/>
      <c r="H40" s="235"/>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4" t="s">
        <v>1729</v>
      </c>
      <c r="E42" s="235"/>
      <c r="F42" s="235"/>
      <c r="G42" s="235"/>
      <c r="H42" s="23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14" zoomScale="80" zoomScaleNormal="80" workbookViewId="0">
      <selection activeCell="C236" sqref="C236"/>
    </sheetView>
  </sheetViews>
  <sheetFormatPr defaultColWidth="8.85546875" defaultRowHeight="15" outlineLevelRow="1" x14ac:dyDescent="0.25"/>
  <cols>
    <col min="1" max="1" width="13.28515625" style="26" customWidth="1"/>
    <col min="2" max="2" width="60.7109375" style="26" customWidth="1"/>
    <col min="3" max="3" width="43.85546875" style="26"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44804</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30" x14ac:dyDescent="0.25">
      <c r="A29" s="26" t="s">
        <v>55</v>
      </c>
      <c r="B29" s="42" t="s">
        <v>56</v>
      </c>
      <c r="C29" s="233" t="s">
        <v>2042</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1816.1057285099998</v>
      </c>
      <c r="F38" s="43"/>
      <c r="H38" s="24"/>
      <c r="L38" s="24"/>
      <c r="M38" s="24"/>
    </row>
    <row r="39" spans="1:14" x14ac:dyDescent="0.25">
      <c r="A39" s="26" t="s">
        <v>65</v>
      </c>
      <c r="B39" s="43" t="s">
        <v>66</v>
      </c>
      <c r="C39" s="200">
        <v>1500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0.2107371523399999</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1811.25072851</v>
      </c>
      <c r="E53" s="51"/>
      <c r="F53" s="158">
        <f>IF($C$58=0,"",IF(C53="[for completion]","",C53/$C$58))</f>
        <v>0.99732669749134972</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4.8550000000000004</v>
      </c>
      <c r="E56" s="51"/>
      <c r="F56" s="166">
        <f>IF($C$58=0,"",IF(C56="[for completion]","",C56/$C$58))</f>
        <v>2.67330250865032E-3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1816.1057285100001</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14.774264000000001</v>
      </c>
      <c r="D66" s="232">
        <v>6.7965558949480354</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3.58930836</v>
      </c>
      <c r="D70" s="151">
        <v>3.9745107599999998</v>
      </c>
      <c r="E70" s="22"/>
      <c r="F70" s="158">
        <f t="shared" ref="F70:F76" si="1">IF($C$77=0,"",IF(C70="[for completion]","",C70/$C$77))</f>
        <v>1.9816739358623717E-3</v>
      </c>
      <c r="G70" s="158">
        <f t="shared" ref="G70:G76" si="2">IF($D$66="ND2","ND2",IF(OR(D70="ND2",D70=""),"",D70/$D$77))</f>
        <v>2.1943459828278854E-3</v>
      </c>
      <c r="H70" s="24"/>
      <c r="L70" s="24"/>
      <c r="M70" s="24"/>
      <c r="N70" s="56"/>
    </row>
    <row r="71" spans="1:14" x14ac:dyDescent="0.25">
      <c r="A71" s="26" t="s">
        <v>113</v>
      </c>
      <c r="B71" s="141" t="s">
        <v>1488</v>
      </c>
      <c r="C71" s="151">
        <v>6.95070633</v>
      </c>
      <c r="D71" s="151">
        <v>9.5122183099999997</v>
      </c>
      <c r="E71" s="22"/>
      <c r="F71" s="158">
        <f t="shared" si="1"/>
        <v>3.8375174792712992E-3</v>
      </c>
      <c r="G71" s="158">
        <f t="shared" si="2"/>
        <v>5.2517402258411196E-3</v>
      </c>
      <c r="H71" s="24"/>
      <c r="L71" s="24"/>
      <c r="M71" s="24"/>
      <c r="N71" s="56"/>
    </row>
    <row r="72" spans="1:14" x14ac:dyDescent="0.25">
      <c r="A72" s="26" t="s">
        <v>114</v>
      </c>
      <c r="B72" s="140" t="s">
        <v>1489</v>
      </c>
      <c r="C72" s="151">
        <v>16.12977613</v>
      </c>
      <c r="D72" s="151">
        <v>27.559987199999998</v>
      </c>
      <c r="E72" s="22"/>
      <c r="F72" s="158">
        <f t="shared" si="1"/>
        <v>8.9053248543170677E-3</v>
      </c>
      <c r="G72" s="158">
        <f t="shared" si="2"/>
        <v>1.521599785506882E-2</v>
      </c>
      <c r="H72" s="24"/>
      <c r="L72" s="24"/>
      <c r="M72" s="24"/>
      <c r="N72" s="56"/>
    </row>
    <row r="73" spans="1:14" x14ac:dyDescent="0.25">
      <c r="A73" s="26" t="s">
        <v>115</v>
      </c>
      <c r="B73" s="140" t="s">
        <v>1490</v>
      </c>
      <c r="C73" s="151">
        <v>17.784507560000002</v>
      </c>
      <c r="D73" s="151">
        <v>41.535380850000003</v>
      </c>
      <c r="E73" s="22"/>
      <c r="F73" s="158">
        <f t="shared" si="1"/>
        <v>9.8189098174332693E-3</v>
      </c>
      <c r="G73" s="158">
        <f t="shared" si="2"/>
        <v>2.2931878064263639E-2</v>
      </c>
      <c r="H73" s="24"/>
      <c r="L73" s="24"/>
      <c r="M73" s="24"/>
      <c r="N73" s="56"/>
    </row>
    <row r="74" spans="1:14" x14ac:dyDescent="0.25">
      <c r="A74" s="26" t="s">
        <v>116</v>
      </c>
      <c r="B74" s="140" t="s">
        <v>1491</v>
      </c>
      <c r="C74" s="151">
        <v>27.04549973</v>
      </c>
      <c r="D74" s="151">
        <v>96.669683980000016</v>
      </c>
      <c r="E74" s="22"/>
      <c r="F74" s="158">
        <f t="shared" si="1"/>
        <v>1.4931946916177972E-2</v>
      </c>
      <c r="G74" s="158">
        <f t="shared" si="2"/>
        <v>5.3371784733262179E-2</v>
      </c>
      <c r="H74" s="24"/>
      <c r="L74" s="24"/>
      <c r="M74" s="24"/>
      <c r="N74" s="56"/>
    </row>
    <row r="75" spans="1:14" x14ac:dyDescent="0.25">
      <c r="A75" s="26" t="s">
        <v>117</v>
      </c>
      <c r="B75" s="140" t="s">
        <v>1492</v>
      </c>
      <c r="C75" s="151">
        <v>225.33343942000002</v>
      </c>
      <c r="D75" s="151">
        <v>1631.99894741</v>
      </c>
      <c r="E75" s="22"/>
      <c r="F75" s="158">
        <f t="shared" si="1"/>
        <v>0.12440764598359466</v>
      </c>
      <c r="G75" s="158">
        <f t="shared" si="2"/>
        <v>0.90103425313873631</v>
      </c>
      <c r="H75" s="24"/>
      <c r="L75" s="24"/>
      <c r="M75" s="24"/>
      <c r="N75" s="56"/>
    </row>
    <row r="76" spans="1:14" x14ac:dyDescent="0.25">
      <c r="A76" s="26" t="s">
        <v>118</v>
      </c>
      <c r="B76" s="140" t="s">
        <v>1493</v>
      </c>
      <c r="C76" s="151">
        <v>1514.4174909799999</v>
      </c>
      <c r="D76" s="151" t="str">
        <f>IF($D$66="ND2","ND2","")</f>
        <v/>
      </c>
      <c r="E76" s="22"/>
      <c r="F76" s="158">
        <f t="shared" si="1"/>
        <v>0.83611698101334331</v>
      </c>
      <c r="G76" s="158" t="str">
        <f t="shared" si="2"/>
        <v/>
      </c>
      <c r="H76" s="24"/>
      <c r="L76" s="24"/>
      <c r="M76" s="24"/>
      <c r="N76" s="56"/>
    </row>
    <row r="77" spans="1:14" x14ac:dyDescent="0.25">
      <c r="A77" s="26" t="s">
        <v>119</v>
      </c>
      <c r="B77" s="60" t="s">
        <v>98</v>
      </c>
      <c r="C77" s="153">
        <f>SUM(C70:C76)</f>
        <v>1811.25072851</v>
      </c>
      <c r="D77" s="153">
        <f>SUM(D70:D76)</f>
        <v>1811.25072851</v>
      </c>
      <c r="E77" s="43"/>
      <c r="F77" s="159">
        <f>SUM(F70:F76)</f>
        <v>1</v>
      </c>
      <c r="G77" s="159">
        <f>SUM(G70:G76)</f>
        <v>1</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1.5526071299999999</v>
      </c>
      <c r="D79" s="153" t="str">
        <f>IF($D$66="ND2","ND2","")</f>
        <v/>
      </c>
      <c r="E79" s="43"/>
      <c r="F79" s="158">
        <f>IF($C$77=0,"",IF(C79="","",C79/$C$77))</f>
        <v>8.5720165936232931E-4</v>
      </c>
      <c r="G79" s="158" t="str">
        <f>IF($D$66="ND2","ND2",IF(OR(D79="ND2",D79=""),"",D79/$D$77))</f>
        <v/>
      </c>
      <c r="H79" s="24"/>
      <c r="L79" s="24"/>
      <c r="M79" s="24"/>
      <c r="N79" s="56"/>
    </row>
    <row r="80" spans="1:14" outlineLevel="1" x14ac:dyDescent="0.25">
      <c r="A80" s="26" t="s">
        <v>124</v>
      </c>
      <c r="B80" s="61" t="s">
        <v>125</v>
      </c>
      <c r="C80" s="153">
        <v>2.0367012299999998</v>
      </c>
      <c r="D80" s="153" t="str">
        <f>IF($D$66="ND2","ND2","")</f>
        <v/>
      </c>
      <c r="E80" s="43"/>
      <c r="F80" s="158">
        <f>IF($C$77=0,"",IF(C80="","",C80/$C$77))</f>
        <v>1.1244722765000423E-3</v>
      </c>
      <c r="G80" s="158" t="str">
        <f>IF($D$66="ND2","ND2",IF(OR(D80="ND2",D80=""),"",D80/$D$77))</f>
        <v/>
      </c>
      <c r="H80" s="24"/>
      <c r="L80" s="24"/>
      <c r="M80" s="24"/>
      <c r="N80" s="56"/>
    </row>
    <row r="81" spans="1:14" outlineLevel="1" x14ac:dyDescent="0.25">
      <c r="A81" s="26" t="s">
        <v>126</v>
      </c>
      <c r="B81" s="61" t="s">
        <v>127</v>
      </c>
      <c r="C81" s="153">
        <v>3.03182771</v>
      </c>
      <c r="D81" s="153" t="str">
        <f>IF($D$66="ND2","ND2","")</f>
        <v/>
      </c>
      <c r="E81" s="43"/>
      <c r="F81" s="158">
        <f>IF($C$77=0,"",IF(C81="","",C81/$C$77))</f>
        <v>1.6738862611771538E-3</v>
      </c>
      <c r="G81" s="158" t="str">
        <f>IF($D$66="ND2","ND2",IF(OR(D81="ND2",D81=""),"",D81/$D$77))</f>
        <v/>
      </c>
      <c r="H81" s="24"/>
      <c r="L81" s="24"/>
      <c r="M81" s="24"/>
      <c r="N81" s="56"/>
    </row>
    <row r="82" spans="1:14" outlineLevel="1" x14ac:dyDescent="0.25">
      <c r="A82" s="26" t="s">
        <v>128</v>
      </c>
      <c r="B82" s="61" t="s">
        <v>129</v>
      </c>
      <c r="C82" s="153">
        <v>3.9188786200000001</v>
      </c>
      <c r="D82" s="153" t="str">
        <f>IF($D$66="ND2","ND2","")</f>
        <v/>
      </c>
      <c r="E82" s="43"/>
      <c r="F82" s="158">
        <f>IF($C$77=0,"",IF(C82="","",C82/$C$77))</f>
        <v>2.1636312180941457E-3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2.8611</v>
      </c>
      <c r="D89" s="155">
        <v>2.8611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v>1000</v>
      </c>
      <c r="D95" s="151">
        <v>1000</v>
      </c>
      <c r="E95" s="22"/>
      <c r="F95" s="158">
        <f t="shared" si="3"/>
        <v>0.66666666666666663</v>
      </c>
      <c r="G95" s="158">
        <f t="shared" si="4"/>
        <v>0.66666666666666663</v>
      </c>
      <c r="H95" s="24"/>
      <c r="L95" s="24"/>
      <c r="M95" s="24"/>
      <c r="N95" s="56"/>
    </row>
    <row r="96" spans="1:14" x14ac:dyDescent="0.25">
      <c r="A96" s="26" t="s">
        <v>143</v>
      </c>
      <c r="B96" s="141" t="s">
        <v>1490</v>
      </c>
      <c r="C96" s="151">
        <v>500</v>
      </c>
      <c r="D96" s="151">
        <v>500</v>
      </c>
      <c r="E96" s="22"/>
      <c r="F96" s="158">
        <f t="shared" si="3"/>
        <v>0.33333333333333331</v>
      </c>
      <c r="G96" s="158">
        <f t="shared" si="4"/>
        <v>0.33333333333333331</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c r="D98" s="151" t="str">
        <f>IF($D$89="ND2","ND2","")</f>
        <v/>
      </c>
      <c r="E98" s="22"/>
      <c r="F98" s="158" t="str">
        <f t="shared" si="3"/>
        <v/>
      </c>
      <c r="G98" s="158" t="str">
        <f t="shared" si="4"/>
        <v/>
      </c>
      <c r="H98" s="24"/>
      <c r="L98" s="24"/>
      <c r="M98" s="24"/>
    </row>
    <row r="99" spans="1:14" x14ac:dyDescent="0.25">
      <c r="A99" s="26" t="s">
        <v>146</v>
      </c>
      <c r="B99" s="141" t="s">
        <v>1493</v>
      </c>
      <c r="C99" s="151"/>
      <c r="D99" s="151" t="str">
        <f>IF($D$89="ND2","ND2","")</f>
        <v/>
      </c>
      <c r="E99" s="22"/>
      <c r="F99" s="158" t="str">
        <f t="shared" si="3"/>
        <v/>
      </c>
      <c r="G99" s="158" t="str">
        <f t="shared" si="4"/>
        <v/>
      </c>
      <c r="H99" s="24"/>
      <c r="L99" s="24"/>
      <c r="M99" s="24"/>
    </row>
    <row r="100" spans="1:14" x14ac:dyDescent="0.25">
      <c r="A100" s="26" t="s">
        <v>147</v>
      </c>
      <c r="B100" s="60" t="s">
        <v>98</v>
      </c>
      <c r="C100" s="153">
        <f>SUM(C93:C99)</f>
        <v>1500</v>
      </c>
      <c r="D100" s="153">
        <f>SUM(D93:D99)</f>
        <v>1500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1811.25072851</v>
      </c>
      <c r="D112" s="151">
        <v>1811.25072851</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1811.25072851</v>
      </c>
      <c r="D129" s="151">
        <f>SUM(D112:D128)</f>
        <v>1811.25072851</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1500</v>
      </c>
      <c r="D155" s="151">
        <f>SUM(D138:D154)</f>
        <v>1500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1500</v>
      </c>
      <c r="D167" s="161">
        <f>SUM(D164:D166)</f>
        <v>1500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4.8550000000000004</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v>0</v>
      </c>
      <c r="E177" s="54"/>
      <c r="F177" s="158">
        <f>IF($C$179=0,"",IF(C177="","",C177/$C$179))</f>
        <v>0</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4.8550000000000004</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4.8550000000000004</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4.8550000000000004</v>
      </c>
      <c r="E207" s="54"/>
      <c r="F207" s="158">
        <f>SUM(F193:F196)</f>
        <v>1</v>
      </c>
      <c r="G207" s="54"/>
      <c r="H207" s="24"/>
      <c r="L207" s="24"/>
      <c r="M207" s="24"/>
      <c r="N207" s="56"/>
    </row>
    <row r="208" spans="1:14" x14ac:dyDescent="0.25">
      <c r="A208" s="26" t="s">
        <v>281</v>
      </c>
      <c r="B208" s="60" t="s">
        <v>98</v>
      </c>
      <c r="C208" s="153">
        <f>SUM(C193:C206)</f>
        <v>4.8550000000000004</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30" x14ac:dyDescent="0.25">
      <c r="A229" s="26" t="s">
        <v>304</v>
      </c>
      <c r="B229" s="43" t="s">
        <v>305</v>
      </c>
      <c r="C229" s="233" t="s">
        <v>2042</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1966</v>
      </c>
      <c r="C333" s="26" t="s">
        <v>1967</v>
      </c>
      <c r="H333" s="24"/>
      <c r="I333" s="56"/>
      <c r="J333" s="56"/>
      <c r="K333" s="56"/>
      <c r="L333" s="56"/>
      <c r="M333" s="56"/>
      <c r="N333" s="56"/>
    </row>
    <row r="334" spans="1:14" ht="30" outlineLevel="1" x14ac:dyDescent="0.25">
      <c r="A334" s="26" t="s">
        <v>380</v>
      </c>
      <c r="B334" s="55" t="s">
        <v>1968</v>
      </c>
      <c r="C334" s="26" t="s">
        <v>1969</v>
      </c>
      <c r="H334" s="24"/>
      <c r="I334" s="56"/>
      <c r="J334" s="56"/>
      <c r="K334" s="56"/>
      <c r="L334" s="56"/>
      <c r="M334" s="56"/>
      <c r="N334" s="56"/>
    </row>
    <row r="335" spans="1:14" ht="30" outlineLevel="1" x14ac:dyDescent="0.25">
      <c r="A335" s="26" t="s">
        <v>381</v>
      </c>
      <c r="B335" s="55" t="s">
        <v>1970</v>
      </c>
      <c r="C335" s="26" t="s">
        <v>1971</v>
      </c>
      <c r="H335" s="24"/>
      <c r="I335" s="56"/>
      <c r="J335" s="56"/>
      <c r="K335" s="56"/>
      <c r="L335" s="56"/>
      <c r="M335" s="56"/>
      <c r="N335" s="56"/>
    </row>
    <row r="336" spans="1:14" outlineLevel="1" x14ac:dyDescent="0.25">
      <c r="A336" s="26" t="s">
        <v>382</v>
      </c>
      <c r="B336" s="55" t="s">
        <v>1955</v>
      </c>
      <c r="C336" s="26" t="s">
        <v>1972</v>
      </c>
      <c r="H336" s="24"/>
      <c r="I336" s="56"/>
      <c r="J336" s="56"/>
      <c r="K336" s="56"/>
      <c r="L336" s="56"/>
      <c r="M336" s="56"/>
      <c r="N336" s="56"/>
    </row>
    <row r="337" spans="1:14" outlineLevel="1" x14ac:dyDescent="0.25">
      <c r="A337" s="26" t="s">
        <v>383</v>
      </c>
      <c r="B337" s="55" t="s">
        <v>376</v>
      </c>
      <c r="H337" s="24"/>
      <c r="I337" s="56"/>
      <c r="J337" s="56"/>
      <c r="K337" s="56"/>
      <c r="L337" s="56"/>
      <c r="M337" s="56"/>
      <c r="N337" s="56"/>
    </row>
    <row r="338" spans="1:14" outlineLevel="1" x14ac:dyDescent="0.25">
      <c r="A338" s="26" t="s">
        <v>384</v>
      </c>
      <c r="B338" s="55" t="s">
        <v>376</v>
      </c>
      <c r="H338" s="24"/>
      <c r="I338" s="56"/>
      <c r="J338" s="56"/>
      <c r="K338" s="56"/>
      <c r="L338" s="56"/>
      <c r="M338" s="56"/>
      <c r="N338" s="56"/>
    </row>
    <row r="339" spans="1:14" outlineLevel="1" x14ac:dyDescent="0.25">
      <c r="A339" s="26" t="s">
        <v>385</v>
      </c>
      <c r="B339" s="55" t="s">
        <v>376</v>
      </c>
      <c r="H339" s="24"/>
      <c r="I339" s="56"/>
      <c r="J339" s="56"/>
      <c r="K339" s="56"/>
      <c r="L339" s="56"/>
      <c r="M339" s="56"/>
      <c r="N339" s="56"/>
    </row>
    <row r="340" spans="1:14" outlineLevel="1" x14ac:dyDescent="0.25">
      <c r="A340" s="26" t="s">
        <v>386</v>
      </c>
      <c r="B340" s="55" t="s">
        <v>376</v>
      </c>
      <c r="H340" s="24"/>
      <c r="I340" s="56"/>
      <c r="J340" s="56"/>
      <c r="K340" s="56"/>
      <c r="L340" s="56"/>
      <c r="M340" s="56"/>
      <c r="N340" s="56"/>
    </row>
    <row r="341" spans="1:14" outlineLevel="1" x14ac:dyDescent="0.25">
      <c r="A341" s="26" t="s">
        <v>387</v>
      </c>
      <c r="B341" s="55" t="s">
        <v>376</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74061A8D-4623-4454-9DE0-31D81F3B2794}"/>
    <hyperlink ref="C229" r:id="rId5" xr:uid="{1CDF7F14-12F7-4CBF-988A-7C9F5171BD5F}"/>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election activeCell="C17" sqref="C17"/>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1811.25072851</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1811.25072851</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23438</v>
      </c>
      <c r="D28" s="201" t="str">
        <f>IF(C28="","","ND2")</f>
        <v>ND2</v>
      </c>
      <c r="F28" s="201">
        <f>IF(C28=0,"",IF(C28="","",C28))</f>
        <v>23438</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4.8999999999999998E-3</v>
      </c>
      <c r="D36" s="143" t="str">
        <f>IF(C36="","","ND2")</f>
        <v>ND2</v>
      </c>
      <c r="E36" s="169"/>
      <c r="F36" s="143">
        <f>IF(C36=0,"",C36)</f>
        <v>4.8999999999999998E-3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1973</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1974</v>
      </c>
      <c r="C99" s="143">
        <v>2.5046249999999999E-2</v>
      </c>
      <c r="D99" s="143" t="str">
        <f t="shared" ref="D99:D111" si="1">IF(C99="","","ND2")</f>
        <v>ND2</v>
      </c>
      <c r="E99" s="143"/>
      <c r="F99" s="143">
        <f t="shared" ref="F99:F111" si="2">IF(C99="","",C99)</f>
        <v>2.5046249999999999E-2</v>
      </c>
      <c r="G99" s="109"/>
    </row>
    <row r="100" spans="1:7" x14ac:dyDescent="0.25">
      <c r="A100" s="109" t="s">
        <v>543</v>
      </c>
      <c r="B100" s="130" t="s">
        <v>1975</v>
      </c>
      <c r="C100" s="143">
        <v>2.6341119999999999E-2</v>
      </c>
      <c r="D100" s="143" t="str">
        <f t="shared" si="1"/>
        <v>ND2</v>
      </c>
      <c r="E100" s="143"/>
      <c r="F100" s="143">
        <f t="shared" si="2"/>
        <v>2.6341119999999999E-2</v>
      </c>
      <c r="G100" s="109"/>
    </row>
    <row r="101" spans="1:7" x14ac:dyDescent="0.25">
      <c r="A101" s="109" t="s">
        <v>544</v>
      </c>
      <c r="B101" s="130" t="s">
        <v>1976</v>
      </c>
      <c r="C101" s="143">
        <v>3.046886E-2</v>
      </c>
      <c r="D101" s="143" t="str">
        <f t="shared" si="1"/>
        <v>ND2</v>
      </c>
      <c r="E101" s="143"/>
      <c r="F101" s="143">
        <f t="shared" si="2"/>
        <v>3.046886E-2</v>
      </c>
      <c r="G101" s="109"/>
    </row>
    <row r="102" spans="1:7" x14ac:dyDescent="0.25">
      <c r="A102" s="109" t="s">
        <v>545</v>
      </c>
      <c r="B102" s="130" t="s">
        <v>1977</v>
      </c>
      <c r="C102" s="143">
        <v>0.11973858</v>
      </c>
      <c r="D102" s="143" t="str">
        <f t="shared" si="1"/>
        <v>ND2</v>
      </c>
      <c r="E102" s="143"/>
      <c r="F102" s="143">
        <f t="shared" si="2"/>
        <v>0.11973858</v>
      </c>
      <c r="G102" s="109"/>
    </row>
    <row r="103" spans="1:7" x14ac:dyDescent="0.25">
      <c r="A103" s="109" t="s">
        <v>546</v>
      </c>
      <c r="B103" s="130" t="s">
        <v>1978</v>
      </c>
      <c r="C103" s="143">
        <v>2.1708620000000001E-2</v>
      </c>
      <c r="D103" s="143" t="str">
        <f t="shared" si="1"/>
        <v>ND2</v>
      </c>
      <c r="E103" s="143"/>
      <c r="F103" s="143">
        <f t="shared" si="2"/>
        <v>2.1708620000000001E-2</v>
      </c>
      <c r="G103" s="109"/>
    </row>
    <row r="104" spans="1:7" x14ac:dyDescent="0.25">
      <c r="A104" s="109" t="s">
        <v>547</v>
      </c>
      <c r="B104" s="130" t="s">
        <v>1979</v>
      </c>
      <c r="C104" s="143">
        <v>3.9646720000000003E-2</v>
      </c>
      <c r="D104" s="143" t="str">
        <f t="shared" si="1"/>
        <v>ND2</v>
      </c>
      <c r="E104" s="143"/>
      <c r="F104" s="143">
        <f t="shared" si="2"/>
        <v>3.9646720000000003E-2</v>
      </c>
      <c r="G104" s="109"/>
    </row>
    <row r="105" spans="1:7" x14ac:dyDescent="0.25">
      <c r="A105" s="109" t="s">
        <v>548</v>
      </c>
      <c r="B105" s="130" t="s">
        <v>1980</v>
      </c>
      <c r="C105" s="143">
        <v>0.16336166999999999</v>
      </c>
      <c r="D105" s="143" t="str">
        <f t="shared" si="1"/>
        <v>ND2</v>
      </c>
      <c r="E105" s="143"/>
      <c r="F105" s="143">
        <f t="shared" si="2"/>
        <v>0.16336166999999999</v>
      </c>
      <c r="G105" s="109"/>
    </row>
    <row r="106" spans="1:7" x14ac:dyDescent="0.25">
      <c r="A106" s="109" t="s">
        <v>549</v>
      </c>
      <c r="B106" s="130" t="s">
        <v>1981</v>
      </c>
      <c r="C106" s="143">
        <v>0.19329715</v>
      </c>
      <c r="D106" s="143" t="str">
        <f t="shared" si="1"/>
        <v>ND2</v>
      </c>
      <c r="E106" s="143"/>
      <c r="F106" s="143">
        <f t="shared" si="2"/>
        <v>0.19329715</v>
      </c>
      <c r="G106" s="109"/>
    </row>
    <row r="107" spans="1:7" x14ac:dyDescent="0.25">
      <c r="A107" s="109" t="s">
        <v>550</v>
      </c>
      <c r="B107" s="130" t="s">
        <v>1982</v>
      </c>
      <c r="C107" s="143">
        <v>6.1822210000000002E-2</v>
      </c>
      <c r="D107" s="143" t="str">
        <f t="shared" si="1"/>
        <v>ND2</v>
      </c>
      <c r="E107" s="143"/>
      <c r="F107" s="143">
        <f t="shared" si="2"/>
        <v>6.1822210000000002E-2</v>
      </c>
      <c r="G107" s="109"/>
    </row>
    <row r="108" spans="1:7" x14ac:dyDescent="0.25">
      <c r="A108" s="109" t="s">
        <v>551</v>
      </c>
      <c r="B108" s="130" t="s">
        <v>1983</v>
      </c>
      <c r="C108" s="143">
        <v>0.10116024</v>
      </c>
      <c r="D108" s="143" t="str">
        <f t="shared" si="1"/>
        <v>ND2</v>
      </c>
      <c r="E108" s="143"/>
      <c r="F108" s="143">
        <f t="shared" si="2"/>
        <v>0.10116024</v>
      </c>
      <c r="G108" s="109"/>
    </row>
    <row r="109" spans="1:7" x14ac:dyDescent="0.25">
      <c r="A109" s="109" t="s">
        <v>552</v>
      </c>
      <c r="B109" s="130" t="s">
        <v>1984</v>
      </c>
      <c r="C109" s="143">
        <v>1.4020039999999999E-2</v>
      </c>
      <c r="D109" s="143" t="str">
        <f t="shared" si="1"/>
        <v>ND2</v>
      </c>
      <c r="E109" s="143"/>
      <c r="F109" s="143">
        <f t="shared" si="2"/>
        <v>1.4020039999999999E-2</v>
      </c>
      <c r="G109" s="109"/>
    </row>
    <row r="110" spans="1:7" x14ac:dyDescent="0.25">
      <c r="A110" s="109" t="s">
        <v>553</v>
      </c>
      <c r="B110" s="130" t="s">
        <v>1985</v>
      </c>
      <c r="C110" s="143">
        <v>0.20338854000000001</v>
      </c>
      <c r="D110" s="143" t="str">
        <f t="shared" si="1"/>
        <v>ND2</v>
      </c>
      <c r="E110" s="143"/>
      <c r="F110" s="143">
        <f t="shared" si="2"/>
        <v>0.20338854000000001</v>
      </c>
      <c r="G110" s="109"/>
    </row>
    <row r="111" spans="1:7" x14ac:dyDescent="0.25">
      <c r="A111" s="109" t="s">
        <v>554</v>
      </c>
      <c r="B111" s="130" t="s">
        <v>1986</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0.96521701000000004</v>
      </c>
      <c r="D150" s="143" t="str">
        <f>IF(C150="","","ND2")</f>
        <v>ND2</v>
      </c>
      <c r="E150" s="144"/>
      <c r="F150" s="143">
        <f>IF(C150="","",C150)</f>
        <v>0.96521701000000004</v>
      </c>
    </row>
    <row r="151" spans="1:7" x14ac:dyDescent="0.25">
      <c r="A151" s="109" t="s">
        <v>576</v>
      </c>
      <c r="B151" s="109" t="s">
        <v>577</v>
      </c>
      <c r="C151" s="143">
        <v>3.478299E-2</v>
      </c>
      <c r="D151" s="143" t="str">
        <f>IF(C151="","","ND2")</f>
        <v>ND2</v>
      </c>
      <c r="E151" s="144"/>
      <c r="F151" s="143">
        <f>IF(C151="","",C151)</f>
        <v>3.478299E-2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1987</v>
      </c>
      <c r="C160" s="143">
        <v>0.53406372000000002</v>
      </c>
      <c r="D160" s="143" t="str">
        <f>IF(C160="","","ND2")</f>
        <v>ND2</v>
      </c>
      <c r="E160" s="144"/>
      <c r="F160" s="143">
        <f>IF(C160="","",C160)</f>
        <v>0.53406372000000002</v>
      </c>
    </row>
    <row r="161" spans="1:7" x14ac:dyDescent="0.25">
      <c r="A161" s="109" t="s">
        <v>588</v>
      </c>
      <c r="B161" s="109" t="s">
        <v>589</v>
      </c>
      <c r="C161" s="143">
        <v>0.46593627999999998</v>
      </c>
      <c r="D161" s="143" t="str">
        <f>IF(C161="","","ND2")</f>
        <v>ND2</v>
      </c>
      <c r="E161" s="144"/>
      <c r="F161" s="143">
        <f>IF(C161="","",C161)</f>
        <v>0.46593627999999998</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1988</v>
      </c>
      <c r="C170" s="143">
        <v>6.8827699999999999E-3</v>
      </c>
      <c r="D170" s="143" t="str">
        <f>IF(C170="","","ND2")</f>
        <v>ND2</v>
      </c>
      <c r="E170" s="144"/>
      <c r="F170" s="143">
        <f>IF(C170="","",C170)</f>
        <v>6.8827699999999999E-3</v>
      </c>
    </row>
    <row r="171" spans="1:7" x14ac:dyDescent="0.25">
      <c r="A171" s="109" t="s">
        <v>600</v>
      </c>
      <c r="B171" s="131" t="s">
        <v>1989</v>
      </c>
      <c r="C171" s="143">
        <v>0.13474599000000001</v>
      </c>
      <c r="D171" s="143" t="str">
        <f>IF(C171="","","ND2")</f>
        <v>ND2</v>
      </c>
      <c r="E171" s="144"/>
      <c r="F171" s="143">
        <f>IF(C171="","",C171)</f>
        <v>0.13474599000000001</v>
      </c>
    </row>
    <row r="172" spans="1:7" x14ac:dyDescent="0.25">
      <c r="A172" s="109" t="s">
        <v>602</v>
      </c>
      <c r="B172" s="131" t="s">
        <v>603</v>
      </c>
      <c r="C172" s="143">
        <v>8.8482140000000001E-2</v>
      </c>
      <c r="D172" s="143" t="str">
        <f>IF(C172="","","ND2")</f>
        <v>ND2</v>
      </c>
      <c r="E172" s="143"/>
      <c r="F172" s="143">
        <f>IF(C172="","",C172)</f>
        <v>8.8482140000000001E-2</v>
      </c>
    </row>
    <row r="173" spans="1:7" x14ac:dyDescent="0.25">
      <c r="A173" s="109" t="s">
        <v>604</v>
      </c>
      <c r="B173" s="131" t="s">
        <v>605</v>
      </c>
      <c r="C173" s="143">
        <v>0.15974952000000001</v>
      </c>
      <c r="D173" s="143" t="str">
        <f>IF(C173="","","ND2")</f>
        <v>ND2</v>
      </c>
      <c r="E173" s="143"/>
      <c r="F173" s="143">
        <f>IF(C173="","",C173)</f>
        <v>0.15974952000000001</v>
      </c>
    </row>
    <row r="174" spans="1:7" x14ac:dyDescent="0.25">
      <c r="A174" s="109" t="s">
        <v>606</v>
      </c>
      <c r="B174" s="131" t="s">
        <v>607</v>
      </c>
      <c r="C174" s="143">
        <v>0.61013958000000001</v>
      </c>
      <c r="D174" s="143" t="str">
        <f>IF(C174="","","ND2")</f>
        <v>ND2</v>
      </c>
      <c r="E174" s="143"/>
      <c r="F174" s="143">
        <f>IF(C174="","",C174)</f>
        <v>0.61013958000000001</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77.278382477600474</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1990</v>
      </c>
      <c r="C190" s="167">
        <v>88.046417030000001</v>
      </c>
      <c r="D190" s="170">
        <v>6381</v>
      </c>
      <c r="E190" s="136"/>
      <c r="F190" s="166">
        <f t="shared" ref="F190:F213" si="3">IF($C$214=0,"",IF(C190="[for completion]","",IF(C190="","",C190/$C$214)))</f>
        <v>4.8610838711673078E-2</v>
      </c>
      <c r="G190" s="166">
        <f t="shared" ref="G190:G213" si="4">IF($D$214=0,"",IF(D190="[for completion]","",IF(D190="","",D190/$D$214)))</f>
        <v>0.27225019199590411</v>
      </c>
    </row>
    <row r="191" spans="1:7" x14ac:dyDescent="0.25">
      <c r="A191" s="109" t="s">
        <v>627</v>
      </c>
      <c r="B191" s="130" t="s">
        <v>1991</v>
      </c>
      <c r="C191" s="167">
        <v>184.20578363999999</v>
      </c>
      <c r="D191" s="170">
        <v>4933</v>
      </c>
      <c r="E191" s="136"/>
      <c r="F191" s="166">
        <f t="shared" si="3"/>
        <v>0.10170087483776155</v>
      </c>
      <c r="G191" s="166">
        <f t="shared" si="4"/>
        <v>0.21047017663623177</v>
      </c>
    </row>
    <row r="192" spans="1:7" x14ac:dyDescent="0.25">
      <c r="A192" s="109" t="s">
        <v>628</v>
      </c>
      <c r="B192" s="130" t="s">
        <v>1992</v>
      </c>
      <c r="C192" s="167">
        <v>210.28085503</v>
      </c>
      <c r="D192" s="170">
        <v>3371</v>
      </c>
      <c r="E192" s="136"/>
      <c r="F192" s="166">
        <f t="shared" si="3"/>
        <v>0.11609704372789102</v>
      </c>
      <c r="G192" s="166">
        <f t="shared" si="4"/>
        <v>0.14382626503967916</v>
      </c>
    </row>
    <row r="193" spans="1:7" x14ac:dyDescent="0.25">
      <c r="A193" s="109" t="s">
        <v>629</v>
      </c>
      <c r="B193" s="130" t="s">
        <v>1993</v>
      </c>
      <c r="C193" s="167">
        <v>237.66643418000001</v>
      </c>
      <c r="D193" s="170">
        <v>2695</v>
      </c>
      <c r="E193" s="136"/>
      <c r="F193" s="166">
        <f t="shared" si="3"/>
        <v>0.13121675008269723</v>
      </c>
      <c r="G193" s="166">
        <f t="shared" si="4"/>
        <v>0.11498421367010837</v>
      </c>
    </row>
    <row r="194" spans="1:7" x14ac:dyDescent="0.25">
      <c r="A194" s="109" t="s">
        <v>630</v>
      </c>
      <c r="B194" s="130" t="s">
        <v>1994</v>
      </c>
      <c r="C194" s="167">
        <v>371.86486399</v>
      </c>
      <c r="D194" s="170">
        <v>3012</v>
      </c>
      <c r="E194" s="136"/>
      <c r="F194" s="166">
        <f t="shared" si="3"/>
        <v>0.2053083309431761</v>
      </c>
      <c r="G194" s="166">
        <f t="shared" si="4"/>
        <v>0.12850925846915265</v>
      </c>
    </row>
    <row r="195" spans="1:7" x14ac:dyDescent="0.25">
      <c r="A195" s="109" t="s">
        <v>631</v>
      </c>
      <c r="B195" s="130" t="s">
        <v>1995</v>
      </c>
      <c r="C195" s="167">
        <v>242.52318115</v>
      </c>
      <c r="D195" s="170">
        <v>1409</v>
      </c>
      <c r="E195" s="136"/>
      <c r="F195" s="166">
        <f t="shared" si="3"/>
        <v>0.13389818280404955</v>
      </c>
      <c r="G195" s="166">
        <f t="shared" si="4"/>
        <v>6.0116050857581704E-2</v>
      </c>
    </row>
    <row r="196" spans="1:7" x14ac:dyDescent="0.25">
      <c r="A196" s="109" t="s">
        <v>632</v>
      </c>
      <c r="B196" s="130" t="s">
        <v>1996</v>
      </c>
      <c r="C196" s="167">
        <v>152.40795811000001</v>
      </c>
      <c r="D196" s="170">
        <v>681</v>
      </c>
      <c r="E196" s="136"/>
      <c r="F196" s="166">
        <f t="shared" si="3"/>
        <v>8.4145146616656563E-2</v>
      </c>
      <c r="G196" s="166">
        <f t="shared" si="4"/>
        <v>2.9055380151890093E-2</v>
      </c>
    </row>
    <row r="197" spans="1:7" x14ac:dyDescent="0.25">
      <c r="A197" s="109" t="s">
        <v>633</v>
      </c>
      <c r="B197" s="130" t="s">
        <v>1997</v>
      </c>
      <c r="C197" s="167">
        <v>110.10844569</v>
      </c>
      <c r="D197" s="170">
        <v>402</v>
      </c>
      <c r="E197" s="136"/>
      <c r="F197" s="166">
        <f t="shared" si="3"/>
        <v>6.0791387938090233E-2</v>
      </c>
      <c r="G197" s="166">
        <f t="shared" si="4"/>
        <v>1.7151634098472566E-2</v>
      </c>
    </row>
    <row r="198" spans="1:7" x14ac:dyDescent="0.25">
      <c r="A198" s="109" t="s">
        <v>634</v>
      </c>
      <c r="B198" s="130" t="s">
        <v>1998</v>
      </c>
      <c r="C198" s="167">
        <v>83.05540354</v>
      </c>
      <c r="D198" s="170">
        <v>256</v>
      </c>
      <c r="E198" s="136"/>
      <c r="F198" s="166">
        <f t="shared" si="3"/>
        <v>4.5855276816547837E-2</v>
      </c>
      <c r="G198" s="166">
        <f t="shared" si="4"/>
        <v>1.0922433654748698E-2</v>
      </c>
    </row>
    <row r="199" spans="1:7" x14ac:dyDescent="0.25">
      <c r="A199" s="109" t="s">
        <v>635</v>
      </c>
      <c r="B199" s="130" t="s">
        <v>1999</v>
      </c>
      <c r="C199" s="167">
        <v>52.502888810000002</v>
      </c>
      <c r="D199" s="170">
        <v>141</v>
      </c>
      <c r="E199" s="130"/>
      <c r="F199" s="166">
        <f t="shared" si="3"/>
        <v>2.8987090513520872E-2</v>
      </c>
      <c r="G199" s="166">
        <f t="shared" si="4"/>
        <v>6.0158716614045569E-3</v>
      </c>
    </row>
    <row r="200" spans="1:7" x14ac:dyDescent="0.25">
      <c r="A200" s="109" t="s">
        <v>636</v>
      </c>
      <c r="B200" s="130" t="s">
        <v>2000</v>
      </c>
      <c r="C200" s="167">
        <v>28.277427580000001</v>
      </c>
      <c r="D200" s="170">
        <v>67</v>
      </c>
      <c r="E200" s="130"/>
      <c r="F200" s="166">
        <f t="shared" si="3"/>
        <v>1.5612100044957344E-2</v>
      </c>
      <c r="G200" s="166">
        <f t="shared" si="4"/>
        <v>2.8586056830787608E-3</v>
      </c>
    </row>
    <row r="201" spans="1:7" x14ac:dyDescent="0.25">
      <c r="A201" s="109" t="s">
        <v>637</v>
      </c>
      <c r="B201" s="130" t="s">
        <v>2001</v>
      </c>
      <c r="C201" s="167">
        <v>15.054633859999999</v>
      </c>
      <c r="D201" s="170">
        <v>32</v>
      </c>
      <c r="E201" s="130"/>
      <c r="F201" s="166">
        <f t="shared" si="3"/>
        <v>8.3117337776777486E-3</v>
      </c>
      <c r="G201" s="166">
        <f t="shared" si="4"/>
        <v>1.3653042068435873E-3</v>
      </c>
    </row>
    <row r="202" spans="1:7" x14ac:dyDescent="0.25">
      <c r="A202" s="109" t="s">
        <v>638</v>
      </c>
      <c r="B202" s="130" t="s">
        <v>2002</v>
      </c>
      <c r="C202" s="167">
        <v>13.59463249</v>
      </c>
      <c r="D202" s="170">
        <v>26</v>
      </c>
      <c r="E202" s="130"/>
      <c r="F202" s="166">
        <f t="shared" si="3"/>
        <v>7.5056601916088286E-3</v>
      </c>
      <c r="G202" s="166">
        <f t="shared" si="4"/>
        <v>1.1093096680604147E-3</v>
      </c>
    </row>
    <row r="203" spans="1:7" x14ac:dyDescent="0.25">
      <c r="A203" s="109" t="s">
        <v>639</v>
      </c>
      <c r="B203" s="130" t="s">
        <v>2003</v>
      </c>
      <c r="C203" s="167">
        <v>5.1361128100000002</v>
      </c>
      <c r="D203" s="170">
        <v>9</v>
      </c>
      <c r="E203" s="130"/>
      <c r="F203" s="166">
        <f t="shared" si="3"/>
        <v>2.8356719084525364E-3</v>
      </c>
      <c r="G203" s="166">
        <f t="shared" si="4"/>
        <v>3.8399180817475892E-4</v>
      </c>
    </row>
    <row r="204" spans="1:7" x14ac:dyDescent="0.25">
      <c r="A204" s="109" t="s">
        <v>640</v>
      </c>
      <c r="B204" s="130" t="s">
        <v>2004</v>
      </c>
      <c r="C204" s="167">
        <v>3.6961503200000001</v>
      </c>
      <c r="D204" s="170">
        <v>6</v>
      </c>
      <c r="E204" s="130"/>
      <c r="F204" s="166">
        <f t="shared" si="3"/>
        <v>2.0406618817708278E-3</v>
      </c>
      <c r="G204" s="166">
        <f t="shared" si="4"/>
        <v>2.5599453878317265E-4</v>
      </c>
    </row>
    <row r="205" spans="1:7" x14ac:dyDescent="0.25">
      <c r="A205" s="109" t="s">
        <v>641</v>
      </c>
      <c r="B205" s="130" t="s">
        <v>2005</v>
      </c>
      <c r="C205" s="167">
        <v>3.3411607800000001</v>
      </c>
      <c r="D205" s="170">
        <v>5</v>
      </c>
      <c r="F205" s="166">
        <f t="shared" si="3"/>
        <v>1.8446704961430482E-3</v>
      </c>
      <c r="G205" s="166">
        <f t="shared" si="4"/>
        <v>2.1332878231931053E-4</v>
      </c>
    </row>
    <row r="206" spans="1:7" x14ac:dyDescent="0.25">
      <c r="A206" s="109" t="s">
        <v>642</v>
      </c>
      <c r="B206" s="130" t="s">
        <v>2006</v>
      </c>
      <c r="C206" s="167">
        <v>3.6263693899999998</v>
      </c>
      <c r="D206" s="170">
        <v>5</v>
      </c>
      <c r="E206" s="125"/>
      <c r="F206" s="166">
        <f t="shared" si="3"/>
        <v>2.0021355038919325E-3</v>
      </c>
      <c r="G206" s="166">
        <f t="shared" si="4"/>
        <v>2.1332878231931053E-4</v>
      </c>
    </row>
    <row r="207" spans="1:7" x14ac:dyDescent="0.25">
      <c r="A207" s="109" t="s">
        <v>643</v>
      </c>
      <c r="B207" s="130" t="s">
        <v>2007</v>
      </c>
      <c r="C207" s="167">
        <v>2.3544707699999998</v>
      </c>
      <c r="D207" s="170">
        <v>3</v>
      </c>
      <c r="E207" s="125"/>
      <c r="F207" s="166">
        <f t="shared" si="3"/>
        <v>1.2999143260176197E-3</v>
      </c>
      <c r="G207" s="166">
        <f t="shared" si="4"/>
        <v>1.2799726939158632E-4</v>
      </c>
    </row>
    <row r="208" spans="1:7" x14ac:dyDescent="0.25">
      <c r="A208" s="109" t="s">
        <v>644</v>
      </c>
      <c r="B208" s="130" t="s">
        <v>2008</v>
      </c>
      <c r="C208" s="167">
        <v>0.82016230000000001</v>
      </c>
      <c r="D208" s="170">
        <v>1</v>
      </c>
      <c r="E208" s="125"/>
      <c r="F208" s="166">
        <f t="shared" si="3"/>
        <v>4.5281544243998446E-4</v>
      </c>
      <c r="G208" s="166">
        <f t="shared" si="4"/>
        <v>4.2665756463862103E-5</v>
      </c>
    </row>
    <row r="209" spans="1:7" x14ac:dyDescent="0.25">
      <c r="A209" s="109" t="s">
        <v>645</v>
      </c>
      <c r="B209" s="130" t="s">
        <v>2009</v>
      </c>
      <c r="C209" s="167">
        <v>1.7438141300000001</v>
      </c>
      <c r="D209" s="170">
        <v>2</v>
      </c>
      <c r="E209" s="125"/>
      <c r="F209" s="166">
        <f t="shared" si="3"/>
        <v>9.627679385032043E-4</v>
      </c>
      <c r="G209" s="166">
        <f t="shared" si="4"/>
        <v>8.5331512927724207E-5</v>
      </c>
    </row>
    <row r="210" spans="1:7" x14ac:dyDescent="0.25">
      <c r="A210" s="109" t="s">
        <v>646</v>
      </c>
      <c r="B210" s="130" t="s">
        <v>2010</v>
      </c>
      <c r="C210" s="167">
        <v>0.94356291000000003</v>
      </c>
      <c r="D210" s="170">
        <v>1</v>
      </c>
      <c r="E210" s="125"/>
      <c r="F210" s="166">
        <f t="shared" si="3"/>
        <v>5.2094549647259967E-4</v>
      </c>
      <c r="G210" s="166">
        <f t="shared" si="4"/>
        <v>4.2665756463862103E-5</v>
      </c>
    </row>
    <row r="211" spans="1:7" x14ac:dyDescent="0.25">
      <c r="A211" s="109" t="s">
        <v>647</v>
      </c>
      <c r="B211" s="130" t="s">
        <v>2011</v>
      </c>
      <c r="C211" s="167">
        <v>0</v>
      </c>
      <c r="D211" s="170">
        <v>0</v>
      </c>
      <c r="E211" s="125"/>
      <c r="F211" s="166">
        <f t="shared" si="3"/>
        <v>0</v>
      </c>
      <c r="G211" s="166">
        <f t="shared" si="4"/>
        <v>0</v>
      </c>
    </row>
    <row r="212" spans="1:7" x14ac:dyDescent="0.25">
      <c r="A212" s="109" t="s">
        <v>648</v>
      </c>
      <c r="B212" s="130" t="s">
        <v>2012</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1811.2507285100005</v>
      </c>
      <c r="D214" s="171">
        <f>SUM(D190:D213)</f>
        <v>23438</v>
      </c>
      <c r="E214" s="125"/>
      <c r="F214" s="172">
        <f>SUM(F190:F213)</f>
        <v>1</v>
      </c>
      <c r="G214" s="172">
        <f>SUM(G190:G213)</f>
        <v>1</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0.66910062999999997</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228.47268954</v>
      </c>
      <c r="D219" s="170">
        <v>5610</v>
      </c>
      <c r="F219" s="166">
        <f t="shared" ref="F219:F226" si="5">IF($C$227=0,"",IF(C219="[for completion]","",C219/$C$227))</f>
        <v>0.12614084065984052</v>
      </c>
      <c r="G219" s="166">
        <f t="shared" ref="G219:G226" si="6">IF($D$227=0,"",IF(D219="[for completion]","",D219/$D$227))</f>
        <v>0.2393548937622664</v>
      </c>
    </row>
    <row r="220" spans="1:7" x14ac:dyDescent="0.25">
      <c r="A220" s="109" t="s">
        <v>657</v>
      </c>
      <c r="B220" s="109" t="s">
        <v>658</v>
      </c>
      <c r="C220" s="167">
        <v>178.14146559</v>
      </c>
      <c r="D220" s="170">
        <v>3010</v>
      </c>
      <c r="F220" s="166">
        <f t="shared" si="5"/>
        <v>9.8352736474284566E-2</v>
      </c>
      <c r="G220" s="166">
        <f t="shared" si="6"/>
        <v>0.12842392695622493</v>
      </c>
    </row>
    <row r="221" spans="1:7" x14ac:dyDescent="0.25">
      <c r="A221" s="109" t="s">
        <v>659</v>
      </c>
      <c r="B221" s="109" t="s">
        <v>660</v>
      </c>
      <c r="C221" s="167">
        <v>259.20128435999999</v>
      </c>
      <c r="D221" s="170">
        <v>3716</v>
      </c>
      <c r="F221" s="166">
        <f t="shared" si="5"/>
        <v>0.14310624160423568</v>
      </c>
      <c r="G221" s="166">
        <f t="shared" si="6"/>
        <v>0.15854595101971158</v>
      </c>
    </row>
    <row r="222" spans="1:7" x14ac:dyDescent="0.25">
      <c r="A222" s="109" t="s">
        <v>661</v>
      </c>
      <c r="B222" s="109" t="s">
        <v>662</v>
      </c>
      <c r="C222" s="167">
        <v>256.29172433999997</v>
      </c>
      <c r="D222" s="170">
        <v>3100</v>
      </c>
      <c r="F222" s="166">
        <f t="shared" si="5"/>
        <v>0.14149985990665948</v>
      </c>
      <c r="G222" s="166">
        <f t="shared" si="6"/>
        <v>0.13226384503797253</v>
      </c>
    </row>
    <row r="223" spans="1:7" x14ac:dyDescent="0.25">
      <c r="A223" s="109" t="s">
        <v>663</v>
      </c>
      <c r="B223" s="109" t="s">
        <v>664</v>
      </c>
      <c r="C223" s="167">
        <v>296.31325542000002</v>
      </c>
      <c r="D223" s="170">
        <v>3109</v>
      </c>
      <c r="F223" s="166">
        <f t="shared" si="5"/>
        <v>0.16359593443131859</v>
      </c>
      <c r="G223" s="166">
        <f t="shared" si="6"/>
        <v>0.13264783684614728</v>
      </c>
    </row>
    <row r="224" spans="1:7" x14ac:dyDescent="0.25">
      <c r="A224" s="109" t="s">
        <v>665</v>
      </c>
      <c r="B224" s="109" t="s">
        <v>666</v>
      </c>
      <c r="C224" s="167">
        <v>288.41148048999997</v>
      </c>
      <c r="D224" s="170">
        <v>2599</v>
      </c>
      <c r="F224" s="166">
        <f t="shared" si="5"/>
        <v>0.15923332752901503</v>
      </c>
      <c r="G224" s="166">
        <f t="shared" si="6"/>
        <v>0.11088830104957761</v>
      </c>
    </row>
    <row r="225" spans="1:7" x14ac:dyDescent="0.25">
      <c r="A225" s="109" t="s">
        <v>667</v>
      </c>
      <c r="B225" s="109" t="s">
        <v>668</v>
      </c>
      <c r="C225" s="167">
        <v>291.18987220000002</v>
      </c>
      <c r="D225" s="170">
        <v>2116</v>
      </c>
      <c r="F225" s="166">
        <f t="shared" si="5"/>
        <v>0.16076729058905237</v>
      </c>
      <c r="G225" s="166">
        <f t="shared" si="6"/>
        <v>9.0280740677532209E-2</v>
      </c>
    </row>
    <row r="226" spans="1:7" x14ac:dyDescent="0.25">
      <c r="A226" s="109" t="s">
        <v>669</v>
      </c>
      <c r="B226" s="109" t="s">
        <v>670</v>
      </c>
      <c r="C226" s="167">
        <v>13.228956569999999</v>
      </c>
      <c r="D226" s="170">
        <v>178</v>
      </c>
      <c r="F226" s="166">
        <f t="shared" si="5"/>
        <v>7.303768805593587E-3</v>
      </c>
      <c r="G226" s="166">
        <f t="shared" si="6"/>
        <v>7.5945046505674543E-3</v>
      </c>
    </row>
    <row r="227" spans="1:7" x14ac:dyDescent="0.25">
      <c r="A227" s="109" t="s">
        <v>671</v>
      </c>
      <c r="B227" s="139" t="s">
        <v>98</v>
      </c>
      <c r="C227" s="167">
        <f>SUM(C219:C226)</f>
        <v>1811.2507285100003</v>
      </c>
      <c r="D227" s="170">
        <f>SUM(D219:D226)</f>
        <v>23438</v>
      </c>
      <c r="F227" s="143">
        <f>SUM(F219:F226)</f>
        <v>0.99999999999999978</v>
      </c>
      <c r="G227" s="143">
        <f>SUM(G219:G226)</f>
        <v>0.99999999999999989</v>
      </c>
    </row>
    <row r="228" spans="1:7" outlineLevel="1" x14ac:dyDescent="0.25">
      <c r="A228" s="109" t="s">
        <v>672</v>
      </c>
      <c r="B228" s="126" t="s">
        <v>673</v>
      </c>
      <c r="C228" s="167">
        <v>13.13270657</v>
      </c>
      <c r="D228" s="170">
        <v>176</v>
      </c>
      <c r="F228" s="166">
        <f t="shared" ref="F228:F233" si="7">IF($C$227=0,"",IF(C228="[for completion]","",C228/$C$227))</f>
        <v>7.2506287303489092E-3</v>
      </c>
      <c r="G228" s="166">
        <f t="shared" ref="G228:G233" si="8">IF($D$227=0,"",IF(D228="[for completion]","",D228/$D$227))</f>
        <v>7.5091731376397304E-3</v>
      </c>
    </row>
    <row r="229" spans="1:7" outlineLevel="1" x14ac:dyDescent="0.25">
      <c r="A229" s="109" t="s">
        <v>674</v>
      </c>
      <c r="B229" s="126" t="s">
        <v>675</v>
      </c>
      <c r="C229" s="167">
        <v>0</v>
      </c>
      <c r="D229" s="170">
        <v>0</v>
      </c>
      <c r="F229" s="166">
        <f t="shared" si="7"/>
        <v>0</v>
      </c>
      <c r="G229" s="166">
        <f t="shared" si="8"/>
        <v>0</v>
      </c>
    </row>
    <row r="230" spans="1:7" outlineLevel="1" x14ac:dyDescent="0.25">
      <c r="A230" s="109" t="s">
        <v>676</v>
      </c>
      <c r="B230" s="126" t="s">
        <v>677</v>
      </c>
      <c r="C230" s="167">
        <v>0</v>
      </c>
      <c r="D230" s="170">
        <v>0</v>
      </c>
      <c r="F230" s="166">
        <f t="shared" si="7"/>
        <v>0</v>
      </c>
      <c r="G230" s="166">
        <f t="shared" si="8"/>
        <v>0</v>
      </c>
    </row>
    <row r="231" spans="1:7" outlineLevel="1" x14ac:dyDescent="0.25">
      <c r="A231" s="109" t="s">
        <v>678</v>
      </c>
      <c r="B231" s="126" t="s">
        <v>679</v>
      </c>
      <c r="C231" s="167">
        <v>9.6250000000000002E-2</v>
      </c>
      <c r="D231" s="170">
        <v>2</v>
      </c>
      <c r="F231" s="166">
        <f t="shared" si="7"/>
        <v>5.3140075244678411E-5</v>
      </c>
      <c r="G231" s="166">
        <f t="shared" si="8"/>
        <v>8.5331512927724207E-5</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v>
      </c>
      <c r="D233" s="170">
        <v>0</v>
      </c>
      <c r="F233" s="166">
        <f t="shared" si="7"/>
        <v>0</v>
      </c>
      <c r="G233" s="166">
        <f t="shared" si="8"/>
        <v>0</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0.50029809999999997</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591.70432173999995</v>
      </c>
      <c r="D241" s="170">
        <v>11712</v>
      </c>
      <c r="F241" s="166">
        <f t="shared" ref="F241:F248" si="9">IF($C$249=0,"",IF(C241="[Mark as ND1 if not relevant]","",C241/$C$249))</f>
        <v>0.32669805552805325</v>
      </c>
      <c r="G241" s="166">
        <f t="shared" ref="G241:G248" si="10">IF($D$249=0,"",IF(D241="[Mark as ND1 if not relevant]","",D241/$D$249))</f>
        <v>0.49976530829955196</v>
      </c>
    </row>
    <row r="242" spans="1:7" x14ac:dyDescent="0.25">
      <c r="A242" s="109" t="s">
        <v>690</v>
      </c>
      <c r="B242" s="109" t="s">
        <v>658</v>
      </c>
      <c r="C242" s="167">
        <v>282.88935722000002</v>
      </c>
      <c r="D242" s="170">
        <v>3598</v>
      </c>
      <c r="F242" s="166">
        <f t="shared" si="9"/>
        <v>0.15619186735290527</v>
      </c>
      <c r="G242" s="166">
        <f t="shared" si="10"/>
        <v>0.15353104331128653</v>
      </c>
    </row>
    <row r="243" spans="1:7" x14ac:dyDescent="0.25">
      <c r="A243" s="109" t="s">
        <v>691</v>
      </c>
      <c r="B243" s="109" t="s">
        <v>660</v>
      </c>
      <c r="C243" s="167">
        <v>324.60116109000001</v>
      </c>
      <c r="D243" s="170">
        <v>3450</v>
      </c>
      <c r="F243" s="166">
        <f t="shared" si="9"/>
        <v>0.17922223018146075</v>
      </c>
      <c r="G243" s="166">
        <f t="shared" si="10"/>
        <v>0.14721570300832088</v>
      </c>
    </row>
    <row r="244" spans="1:7" x14ac:dyDescent="0.25">
      <c r="A244" s="109" t="s">
        <v>692</v>
      </c>
      <c r="B244" s="109" t="s">
        <v>662</v>
      </c>
      <c r="C244" s="167">
        <v>274.80682094999997</v>
      </c>
      <c r="D244" s="170">
        <v>2358</v>
      </c>
      <c r="F244" s="166">
        <f t="shared" si="9"/>
        <v>0.15172925184355926</v>
      </c>
      <c r="G244" s="166">
        <f t="shared" si="10"/>
        <v>0.10061873266481758</v>
      </c>
    </row>
    <row r="245" spans="1:7" x14ac:dyDescent="0.25">
      <c r="A245" s="109" t="s">
        <v>693</v>
      </c>
      <c r="B245" s="109" t="s">
        <v>664</v>
      </c>
      <c r="C245" s="167">
        <v>223.30499581999999</v>
      </c>
      <c r="D245" s="170">
        <v>1550</v>
      </c>
      <c r="F245" s="166">
        <f t="shared" si="9"/>
        <v>0.12329351881284784</v>
      </c>
      <c r="G245" s="166">
        <f t="shared" si="10"/>
        <v>6.614038830808619E-2</v>
      </c>
    </row>
    <row r="246" spans="1:7" x14ac:dyDescent="0.25">
      <c r="A246" s="109" t="s">
        <v>694</v>
      </c>
      <c r="B246" s="109" t="s">
        <v>666</v>
      </c>
      <c r="C246" s="167">
        <v>86.502155029999997</v>
      </c>
      <c r="D246" s="170">
        <v>575</v>
      </c>
      <c r="F246" s="166">
        <f t="shared" si="9"/>
        <v>4.7760485784832475E-2</v>
      </c>
      <c r="G246" s="166">
        <f t="shared" si="10"/>
        <v>2.4535950501386815E-2</v>
      </c>
    </row>
    <row r="247" spans="1:7" x14ac:dyDescent="0.25">
      <c r="A247" s="109" t="s">
        <v>695</v>
      </c>
      <c r="B247" s="109" t="s">
        <v>668</v>
      </c>
      <c r="C247" s="167">
        <v>19.968753270000001</v>
      </c>
      <c r="D247" s="170">
        <v>127</v>
      </c>
      <c r="F247" s="166">
        <f t="shared" si="9"/>
        <v>1.1025359499562772E-2</v>
      </c>
      <c r="G247" s="166">
        <f t="shared" si="10"/>
        <v>5.4192447194367395E-3</v>
      </c>
    </row>
    <row r="248" spans="1:7" x14ac:dyDescent="0.25">
      <c r="A248" s="109" t="s">
        <v>696</v>
      </c>
      <c r="B248" s="109" t="s">
        <v>670</v>
      </c>
      <c r="C248" s="167">
        <v>7.3881633799999999</v>
      </c>
      <c r="D248" s="170">
        <v>65</v>
      </c>
      <c r="F248" s="166">
        <f t="shared" si="9"/>
        <v>4.0792309967784381E-3</v>
      </c>
      <c r="G248" s="166">
        <f t="shared" si="10"/>
        <v>2.773629187113292E-3</v>
      </c>
    </row>
    <row r="249" spans="1:7" x14ac:dyDescent="0.25">
      <c r="A249" s="109" t="s">
        <v>697</v>
      </c>
      <c r="B249" s="139" t="s">
        <v>98</v>
      </c>
      <c r="C249" s="167">
        <f>SUM(C241:C248)</f>
        <v>1811.1657284999999</v>
      </c>
      <c r="D249" s="170">
        <f>SUM(D241:D248)</f>
        <v>23435</v>
      </c>
      <c r="F249" s="143">
        <f>SUM(F241:F248)</f>
        <v>1.0000000000000002</v>
      </c>
      <c r="G249" s="143">
        <f>SUM(G241:G248)</f>
        <v>1</v>
      </c>
    </row>
    <row r="250" spans="1:7" outlineLevel="1" x14ac:dyDescent="0.25">
      <c r="A250" s="109" t="s">
        <v>698</v>
      </c>
      <c r="B250" s="126" t="s">
        <v>673</v>
      </c>
      <c r="C250" s="167">
        <v>5.6869809800000004</v>
      </c>
      <c r="D250" s="170">
        <v>50</v>
      </c>
      <c r="F250" s="166">
        <f t="shared" ref="F250:F255" si="11">IF($C$249=0,"",IF(C250="[for completion]","",C250/$C$249))</f>
        <v>3.1399561566957954E-3</v>
      </c>
      <c r="G250" s="166">
        <f t="shared" ref="G250:G255" si="12">IF($D$249=0,"",IF(D250="[for completion]","",D250/$D$249))</f>
        <v>2.1335609131640709E-3</v>
      </c>
    </row>
    <row r="251" spans="1:7" outlineLevel="1" x14ac:dyDescent="0.25">
      <c r="A251" s="109" t="s">
        <v>699</v>
      </c>
      <c r="B251" s="126" t="s">
        <v>675</v>
      </c>
      <c r="C251" s="167">
        <v>0.21864836000000001</v>
      </c>
      <c r="D251" s="170">
        <v>2</v>
      </c>
      <c r="F251" s="166">
        <f t="shared" si="11"/>
        <v>1.2072244773595827E-4</v>
      </c>
      <c r="G251" s="166">
        <f t="shared" si="12"/>
        <v>8.5342436526562832E-5</v>
      </c>
    </row>
    <row r="252" spans="1:7" outlineLevel="1" x14ac:dyDescent="0.25">
      <c r="A252" s="109" t="s">
        <v>700</v>
      </c>
      <c r="B252" s="126" t="s">
        <v>677</v>
      </c>
      <c r="C252" s="167">
        <v>0.78513279999999996</v>
      </c>
      <c r="D252" s="170">
        <v>9</v>
      </c>
      <c r="F252" s="166">
        <f t="shared" si="11"/>
        <v>4.3349583511070725E-4</v>
      </c>
      <c r="G252" s="166">
        <f t="shared" si="12"/>
        <v>3.8404096436953273E-4</v>
      </c>
    </row>
    <row r="253" spans="1:7" outlineLevel="1" x14ac:dyDescent="0.25">
      <c r="A253" s="109" t="s">
        <v>701</v>
      </c>
      <c r="B253" s="126" t="s">
        <v>679</v>
      </c>
      <c r="C253" s="167">
        <v>0</v>
      </c>
      <c r="D253" s="170">
        <v>0</v>
      </c>
      <c r="F253" s="166">
        <f t="shared" si="11"/>
        <v>0</v>
      </c>
      <c r="G253" s="166">
        <f t="shared" si="12"/>
        <v>0</v>
      </c>
    </row>
    <row r="254" spans="1:7" outlineLevel="1" x14ac:dyDescent="0.25">
      <c r="A254" s="109" t="s">
        <v>702</v>
      </c>
      <c r="B254" s="126" t="s">
        <v>681</v>
      </c>
      <c r="C254" s="167">
        <v>0.69740124000000003</v>
      </c>
      <c r="D254" s="170">
        <v>4</v>
      </c>
      <c r="F254" s="166">
        <f t="shared" si="11"/>
        <v>3.8505655723597692E-4</v>
      </c>
      <c r="G254" s="166">
        <f t="shared" si="12"/>
        <v>1.7068487305312566E-4</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2013</v>
      </c>
      <c r="C261" s="143">
        <v>0</v>
      </c>
      <c r="E261" s="125"/>
      <c r="F261" s="125"/>
    </row>
    <row r="262" spans="1:14" x14ac:dyDescent="0.25">
      <c r="A262" s="109" t="s">
        <v>711</v>
      </c>
      <c r="B262" s="109" t="s">
        <v>2014</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2015</v>
      </c>
      <c r="C277" s="143">
        <v>0.88007067000000005</v>
      </c>
      <c r="E277" s="104"/>
      <c r="F277" s="104"/>
    </row>
    <row r="278" spans="1:7" x14ac:dyDescent="0.25">
      <c r="A278" s="109" t="s">
        <v>728</v>
      </c>
      <c r="B278" s="109" t="s">
        <v>729</v>
      </c>
      <c r="C278" s="143">
        <v>0.11992933</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39"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37"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2029</v>
      </c>
    </row>
    <row r="7" spans="1:13" x14ac:dyDescent="0.25">
      <c r="A7" s="1" t="s">
        <v>1142</v>
      </c>
      <c r="B7" s="40" t="s">
        <v>1143</v>
      </c>
      <c r="C7" s="26" t="s">
        <v>2031</v>
      </c>
    </row>
    <row r="8" spans="1:13" x14ac:dyDescent="0.25">
      <c r="A8" s="1" t="s">
        <v>1144</v>
      </c>
      <c r="B8" s="40" t="s">
        <v>1145</v>
      </c>
      <c r="C8" s="26" t="s">
        <v>2030</v>
      </c>
    </row>
    <row r="9" spans="1:13" x14ac:dyDescent="0.25">
      <c r="A9" s="1" t="s">
        <v>1146</v>
      </c>
      <c r="B9" s="40" t="s">
        <v>1147</v>
      </c>
      <c r="C9" s="26" t="s">
        <v>2018</v>
      </c>
    </row>
    <row r="10" spans="1:13" ht="44.25" customHeight="1" x14ac:dyDescent="0.25">
      <c r="A10" s="1" t="s">
        <v>1148</v>
      </c>
      <c r="B10" s="40" t="s">
        <v>2024</v>
      </c>
      <c r="C10" s="26" t="s">
        <v>2025</v>
      </c>
    </row>
    <row r="11" spans="1:13" ht="54.75" customHeight="1" x14ac:dyDescent="0.25">
      <c r="A11" s="1" t="s">
        <v>1149</v>
      </c>
      <c r="B11" s="40" t="s">
        <v>2026</v>
      </c>
      <c r="C11" s="26" t="s">
        <v>2027</v>
      </c>
    </row>
    <row r="12" spans="1:13" ht="45" x14ac:dyDescent="0.25">
      <c r="A12" s="1" t="s">
        <v>1150</v>
      </c>
      <c r="B12" s="40" t="s">
        <v>1151</v>
      </c>
      <c r="C12" s="26" t="s">
        <v>2022</v>
      </c>
    </row>
    <row r="13" spans="1:13" x14ac:dyDescent="0.25">
      <c r="A13" s="1" t="s">
        <v>1152</v>
      </c>
      <c r="B13" s="40" t="s">
        <v>1153</v>
      </c>
      <c r="C13" s="26" t="s">
        <v>2021</v>
      </c>
    </row>
    <row r="14" spans="1:13" ht="30" x14ac:dyDescent="0.25">
      <c r="A14" s="1" t="s">
        <v>1154</v>
      </c>
      <c r="B14" s="40" t="s">
        <v>1155</v>
      </c>
      <c r="C14" s="26" t="s">
        <v>2020</v>
      </c>
    </row>
    <row r="15" spans="1:13" x14ac:dyDescent="0.25">
      <c r="A15" s="1" t="s">
        <v>1156</v>
      </c>
      <c r="B15" s="40" t="s">
        <v>1157</v>
      </c>
      <c r="C15" s="26" t="s">
        <v>2023</v>
      </c>
    </row>
    <row r="16" spans="1:13" ht="30" x14ac:dyDescent="0.25">
      <c r="A16" s="1" t="s">
        <v>1158</v>
      </c>
      <c r="B16" s="44" t="s">
        <v>1159</v>
      </c>
      <c r="C16" s="26" t="s">
        <v>2016</v>
      </c>
    </row>
    <row r="17" spans="1:13" ht="30" customHeight="1" x14ac:dyDescent="0.25">
      <c r="A17" s="1" t="s">
        <v>1160</v>
      </c>
      <c r="B17" s="44" t="s">
        <v>1161</v>
      </c>
      <c r="C17" s="26" t="s">
        <v>2017</v>
      </c>
    </row>
    <row r="18" spans="1:13" x14ac:dyDescent="0.25">
      <c r="A18" s="1" t="s">
        <v>1162</v>
      </c>
      <c r="B18" s="44" t="s">
        <v>1163</v>
      </c>
      <c r="C18" s="26" t="s">
        <v>2028</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2019</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O9" sqref="O9"/>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40" t="s">
        <v>1933</v>
      </c>
      <c r="E3" s="240"/>
      <c r="F3" s="240"/>
      <c r="G3" s="240"/>
      <c r="H3" s="240"/>
      <c r="J3" s="221"/>
    </row>
    <row r="4" spans="2:10" ht="48.75" customHeight="1" x14ac:dyDescent="0.25">
      <c r="B4" s="220"/>
      <c r="D4" s="240"/>
      <c r="E4" s="240"/>
      <c r="F4" s="240"/>
      <c r="G4" s="240"/>
      <c r="H4" s="240"/>
      <c r="J4" s="221"/>
    </row>
    <row r="5" spans="2:10" x14ac:dyDescent="0.25">
      <c r="B5" s="220"/>
      <c r="E5" s="222"/>
      <c r="F5" s="223"/>
      <c r="J5" s="221"/>
    </row>
    <row r="6" spans="2:10" x14ac:dyDescent="0.25">
      <c r="B6" s="220"/>
      <c r="D6" s="241" t="s">
        <v>1934</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4038771B-C7D5-4651-970F-1BDF4ED2285B}"/>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zoomScale="80" zoomScaleNormal="80" workbookViewId="0">
      <selection activeCell="C92" sqref="C92"/>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2" t="s">
        <v>1465</v>
      </c>
      <c r="B1" s="242"/>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2032</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2033</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1950</v>
      </c>
      <c r="C25" s="198" t="s">
        <v>1951</v>
      </c>
      <c r="D25" s="198"/>
      <c r="E25" s="32"/>
      <c r="F25" s="32"/>
      <c r="G25" s="32"/>
      <c r="H25" s="24"/>
      <c r="L25" s="24"/>
      <c r="M25" s="24"/>
    </row>
    <row r="26" spans="1:13" outlineLevel="1" x14ac:dyDescent="0.25">
      <c r="A26" s="26" t="s">
        <v>1384</v>
      </c>
      <c r="B26" s="41" t="s">
        <v>1962</v>
      </c>
      <c r="C26" s="26" t="s">
        <v>1963</v>
      </c>
      <c r="E26" s="32"/>
      <c r="F26" s="32"/>
      <c r="G26" s="32"/>
      <c r="H26" s="24"/>
      <c r="L26" s="24"/>
      <c r="M26" s="24"/>
    </row>
    <row r="27" spans="1:13" outlineLevel="1" x14ac:dyDescent="0.25">
      <c r="A27" s="26" t="s">
        <v>1385</v>
      </c>
      <c r="B27" s="41" t="s">
        <v>1964</v>
      </c>
      <c r="C27" s="26" t="s">
        <v>1965</v>
      </c>
      <c r="E27" s="32"/>
      <c r="F27" s="32"/>
      <c r="G27" s="32"/>
      <c r="H27" s="24"/>
      <c r="L27" s="24"/>
      <c r="M27" s="24"/>
    </row>
    <row r="28" spans="1:13" ht="30" outlineLevel="1" x14ac:dyDescent="0.25">
      <c r="A28" s="26" t="s">
        <v>1386</v>
      </c>
      <c r="B28" s="41" t="s">
        <v>1970</v>
      </c>
      <c r="C28" s="26" t="s">
        <v>1971</v>
      </c>
      <c r="E28" s="32"/>
      <c r="F28" s="32"/>
      <c r="G28" s="32"/>
      <c r="H28" s="24"/>
      <c r="L28" s="24"/>
      <c r="M28" s="24"/>
    </row>
    <row r="29" spans="1:13" outlineLevel="1" x14ac:dyDescent="0.25">
      <c r="A29" s="26" t="s">
        <v>1387</v>
      </c>
      <c r="B29" s="41" t="s">
        <v>1966</v>
      </c>
      <c r="C29" s="26" t="s">
        <v>1967</v>
      </c>
      <c r="E29" s="32"/>
      <c r="F29" s="32"/>
      <c r="G29" s="32"/>
      <c r="H29" s="24"/>
      <c r="L29" s="24"/>
      <c r="M29" s="24"/>
    </row>
    <row r="30" spans="1:13" outlineLevel="1" x14ac:dyDescent="0.25">
      <c r="A30" s="26" t="s">
        <v>1388</v>
      </c>
      <c r="B30" s="41" t="s">
        <v>1952</v>
      </c>
      <c r="C30" s="26" t="s">
        <v>1951</v>
      </c>
      <c r="E30" s="32"/>
      <c r="F30" s="32"/>
      <c r="G30" s="32"/>
      <c r="H30" s="24"/>
      <c r="L30" s="24"/>
      <c r="M30" s="24"/>
    </row>
    <row r="31" spans="1:13" outlineLevel="1" x14ac:dyDescent="0.25">
      <c r="A31" s="26" t="s">
        <v>1389</v>
      </c>
      <c r="B31" s="41" t="s">
        <v>1955</v>
      </c>
      <c r="C31" s="26" t="s">
        <v>1956</v>
      </c>
      <c r="E31" s="32"/>
      <c r="F31" s="32"/>
      <c r="G31" s="32"/>
      <c r="H31" s="24"/>
      <c r="L31" s="24"/>
      <c r="M31" s="24"/>
    </row>
    <row r="32" spans="1:13" outlineLevel="1" x14ac:dyDescent="0.25">
      <c r="A32" s="26" t="s">
        <v>1390</v>
      </c>
      <c r="B32" s="41" t="s">
        <v>1955</v>
      </c>
      <c r="C32" s="26" t="s">
        <v>1972</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115.1258</v>
      </c>
      <c r="H75" s="24"/>
    </row>
    <row r="76" spans="1:14" x14ac:dyDescent="0.25">
      <c r="A76" s="26" t="s">
        <v>1432</v>
      </c>
      <c r="B76" s="26" t="s">
        <v>1460</v>
      </c>
      <c r="C76" s="200">
        <v>239.68279999999999</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2034</v>
      </c>
      <c r="C82" s="199">
        <v>0</v>
      </c>
      <c r="D82" s="199" t="str">
        <f t="shared" ref="D82:D87" si="0">IF(C82="","","ND2")</f>
        <v>ND2</v>
      </c>
      <c r="E82" s="199" t="str">
        <f t="shared" ref="E82:E87" si="1">IF(C82="","","ND2")</f>
        <v>ND2</v>
      </c>
      <c r="F82" s="199" t="str">
        <f t="shared" ref="F82:F87" si="2">IF(C82="","","ND2")</f>
        <v>ND2</v>
      </c>
      <c r="G82" s="199">
        <f t="shared" ref="G82:G87" si="3">IF(C82="","",C82)</f>
        <v>0</v>
      </c>
      <c r="H82" s="24"/>
    </row>
    <row r="83" spans="1:8" x14ac:dyDescent="0.25">
      <c r="A83" s="26" t="s">
        <v>1439</v>
      </c>
      <c r="B83" s="198" t="s">
        <v>2035</v>
      </c>
      <c r="C83" s="199">
        <v>1.0432600000000001E-3</v>
      </c>
      <c r="D83" s="199" t="str">
        <f t="shared" si="0"/>
        <v>ND2</v>
      </c>
      <c r="E83" s="199" t="str">
        <f t="shared" si="1"/>
        <v>ND2</v>
      </c>
      <c r="F83" s="199" t="str">
        <f t="shared" si="2"/>
        <v>ND2</v>
      </c>
      <c r="G83" s="199">
        <f t="shared" si="3"/>
        <v>1.0432600000000001E-3</v>
      </c>
      <c r="H83" s="24"/>
    </row>
    <row r="84" spans="1:8" x14ac:dyDescent="0.25">
      <c r="A84" s="26" t="s">
        <v>1440</v>
      </c>
      <c r="B84" s="198" t="s">
        <v>2036</v>
      </c>
      <c r="C84" s="199">
        <v>3.6597000000000002E-4</v>
      </c>
      <c r="D84" s="199" t="str">
        <f t="shared" si="0"/>
        <v>ND2</v>
      </c>
      <c r="E84" s="199" t="str">
        <f t="shared" si="1"/>
        <v>ND2</v>
      </c>
      <c r="F84" s="199" t="str">
        <f t="shared" si="2"/>
        <v>ND2</v>
      </c>
      <c r="G84" s="199">
        <f t="shared" si="3"/>
        <v>3.6597000000000002E-4</v>
      </c>
      <c r="H84" s="24"/>
    </row>
    <row r="85" spans="1:8" x14ac:dyDescent="0.25">
      <c r="A85" s="26" t="s">
        <v>1441</v>
      </c>
      <c r="B85" s="198" t="s">
        <v>2037</v>
      </c>
      <c r="C85" s="199">
        <v>0</v>
      </c>
      <c r="D85" s="199" t="str">
        <f t="shared" si="0"/>
        <v>ND2</v>
      </c>
      <c r="E85" s="199" t="str">
        <f t="shared" si="1"/>
        <v>ND2</v>
      </c>
      <c r="F85" s="199" t="str">
        <f t="shared" si="2"/>
        <v>ND2</v>
      </c>
      <c r="G85" s="199">
        <f t="shared" si="3"/>
        <v>0</v>
      </c>
      <c r="H85" s="24"/>
    </row>
    <row r="86" spans="1:8" x14ac:dyDescent="0.25">
      <c r="A86" s="26" t="s">
        <v>1452</v>
      </c>
      <c r="B86" s="198" t="s">
        <v>2038</v>
      </c>
      <c r="C86" s="199">
        <v>0</v>
      </c>
      <c r="D86" s="199" t="str">
        <f t="shared" si="0"/>
        <v>ND2</v>
      </c>
      <c r="E86" s="199" t="str">
        <f t="shared" si="1"/>
        <v>ND2</v>
      </c>
      <c r="F86" s="199" t="str">
        <f t="shared" si="2"/>
        <v>ND2</v>
      </c>
      <c r="G86" s="199">
        <f t="shared" si="3"/>
        <v>0</v>
      </c>
      <c r="H86" s="24"/>
    </row>
    <row r="87" spans="1:8" outlineLevel="1" x14ac:dyDescent="0.25">
      <c r="A87" s="26" t="s">
        <v>1442</v>
      </c>
      <c r="B87" s="26" t="s">
        <v>2039</v>
      </c>
      <c r="C87" s="199">
        <v>0.99859076999999996</v>
      </c>
      <c r="D87" s="199" t="str">
        <f t="shared" si="0"/>
        <v>ND2</v>
      </c>
      <c r="E87" s="199" t="str">
        <f t="shared" si="1"/>
        <v>ND2</v>
      </c>
      <c r="F87" s="199" t="str">
        <f t="shared" si="2"/>
        <v>ND2</v>
      </c>
      <c r="G87" s="199">
        <f t="shared" si="3"/>
        <v>0.99859076999999996</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Reniers, SJM (Sebastiaan)</cp:lastModifiedBy>
  <cp:lastPrinted>2016-05-20T08:25:54Z</cp:lastPrinted>
  <dcterms:created xsi:type="dcterms:W3CDTF">2022-09-19T10:37:16Z</dcterms:created>
  <dcterms:modified xsi:type="dcterms:W3CDTF">2022-09-23T12:22:36Z</dcterms:modified>
</cp:coreProperties>
</file>