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A:\99 PROGRAMMA\Covered Bond SB\Maand Rapportages\202301\Investor Report\"/>
    </mc:Choice>
  </mc:AlternateContent>
  <xr:revisionPtr revIDLastSave="0" documentId="13_ncr:1_{D514A689-A4E0-41E8-99A4-651E6FFA321F}" xr6:coauthVersionLast="47" xr6:coauthVersionMax="47" xr10:uidLastSave="{00000000-0000-0000-0000-000000000000}"/>
  <bookViews>
    <workbookView xWindow="-120" yWindow="-120" windowWidth="29040" windowHeight="1764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G183" i="11"/>
  <c r="G181" i="11"/>
  <c r="F181" i="11"/>
  <c r="G180" i="11"/>
  <c r="D179" i="11"/>
  <c r="G182" i="11" s="1"/>
  <c r="C179" i="11"/>
  <c r="F184" i="11" s="1"/>
  <c r="G178" i="11"/>
  <c r="F178" i="11"/>
  <c r="G177" i="11"/>
  <c r="G176" i="11"/>
  <c r="G175" i="11"/>
  <c r="F175" i="11"/>
  <c r="G174" i="11"/>
  <c r="F174" i="11"/>
  <c r="G173" i="11"/>
  <c r="G172" i="11"/>
  <c r="G179" i="11" s="1"/>
  <c r="G171" i="11"/>
  <c r="F171" i="11"/>
  <c r="G163" i="11"/>
  <c r="F163" i="11"/>
  <c r="G162" i="11"/>
  <c r="G161" i="11"/>
  <c r="G159" i="11"/>
  <c r="F159" i="11"/>
  <c r="G158" i="11"/>
  <c r="D157" i="11"/>
  <c r="G160" i="11" s="1"/>
  <c r="C157" i="11"/>
  <c r="F162" i="11" s="1"/>
  <c r="G156" i="11"/>
  <c r="F156" i="11"/>
  <c r="G155" i="11"/>
  <c r="G154" i="11"/>
  <c r="G157" i="11" s="1"/>
  <c r="G153" i="11"/>
  <c r="F153" i="11"/>
  <c r="G152" i="11"/>
  <c r="F152" i="11"/>
  <c r="G151" i="11"/>
  <c r="G150" i="11"/>
  <c r="G149" i="11"/>
  <c r="F149" i="11"/>
  <c r="D144" i="11"/>
  <c r="G142" i="11" s="1"/>
  <c r="C144" i="11"/>
  <c r="F143" i="11" s="1"/>
  <c r="G143" i="11"/>
  <c r="F142" i="11"/>
  <c r="G141" i="11"/>
  <c r="F141" i="11"/>
  <c r="G140" i="11"/>
  <c r="F140" i="11"/>
  <c r="G139" i="11"/>
  <c r="F138" i="11"/>
  <c r="G137" i="11"/>
  <c r="F137" i="11"/>
  <c r="G136" i="11"/>
  <c r="F136" i="11"/>
  <c r="G135" i="11"/>
  <c r="F134" i="11"/>
  <c r="G133" i="11"/>
  <c r="F133" i="11"/>
  <c r="G132" i="11"/>
  <c r="F132" i="11"/>
  <c r="G131" i="11"/>
  <c r="F130" i="11"/>
  <c r="G129" i="11"/>
  <c r="F129" i="11"/>
  <c r="G128" i="11"/>
  <c r="F128" i="11"/>
  <c r="G127" i="11"/>
  <c r="F126" i="11"/>
  <c r="G125" i="11"/>
  <c r="F125" i="11"/>
  <c r="G124" i="11"/>
  <c r="F124" i="11"/>
  <c r="G123" i="11"/>
  <c r="F122" i="11"/>
  <c r="G121" i="11"/>
  <c r="F121" i="11"/>
  <c r="G120" i="11"/>
  <c r="F120" i="11"/>
  <c r="C58" i="11"/>
  <c r="C54" i="11"/>
  <c r="C26" i="11"/>
  <c r="F158" i="10"/>
  <c r="F157" i="10"/>
  <c r="F154" i="10"/>
  <c r="C152" i="10"/>
  <c r="F155" i="10" s="1"/>
  <c r="F151" i="10"/>
  <c r="F150" i="10"/>
  <c r="C81" i="10"/>
  <c r="C77" i="10"/>
  <c r="C49" i="10"/>
  <c r="C42" i="10"/>
  <c r="F41" i="10" s="1"/>
  <c r="D37" i="10"/>
  <c r="C37" i="10"/>
  <c r="F35" i="10" s="1"/>
  <c r="G36" i="10"/>
  <c r="F36" i="10"/>
  <c r="G35" i="10"/>
  <c r="G34" i="10"/>
  <c r="G33" i="10"/>
  <c r="F33" i="10"/>
  <c r="G32" i="10"/>
  <c r="F32" i="10"/>
  <c r="G31" i="10"/>
  <c r="G30" i="10"/>
  <c r="G29" i="10"/>
  <c r="F29" i="10"/>
  <c r="G28" i="10"/>
  <c r="F28" i="10"/>
  <c r="G27" i="10"/>
  <c r="G26" i="10"/>
  <c r="G25" i="10"/>
  <c r="F25" i="10"/>
  <c r="G24" i="10"/>
  <c r="F24" i="10"/>
  <c r="G23" i="10"/>
  <c r="G22" i="10"/>
  <c r="G37" i="10" s="1"/>
  <c r="D598" i="9"/>
  <c r="G586" i="9" s="1"/>
  <c r="C598" i="9"/>
  <c r="G588" i="9"/>
  <c r="F586" i="9"/>
  <c r="F582" i="9"/>
  <c r="D577" i="9"/>
  <c r="C577" i="9"/>
  <c r="G575" i="9"/>
  <c r="G573" i="9"/>
  <c r="D570" i="9"/>
  <c r="C570" i="9"/>
  <c r="F569" i="9"/>
  <c r="G568" i="9"/>
  <c r="F568" i="9"/>
  <c r="F567" i="9"/>
  <c r="G566" i="9"/>
  <c r="F566" i="9"/>
  <c r="F565" i="9"/>
  <c r="G564" i="9"/>
  <c r="F564" i="9"/>
  <c r="F563" i="9"/>
  <c r="G562" i="9"/>
  <c r="F562" i="9"/>
  <c r="F561" i="9"/>
  <c r="G560" i="9"/>
  <c r="F560" i="9"/>
  <c r="D555" i="9"/>
  <c r="G549" i="9" s="1"/>
  <c r="C555" i="9"/>
  <c r="F554" i="9"/>
  <c r="G553" i="9"/>
  <c r="F553" i="9"/>
  <c r="F552" i="9"/>
  <c r="G551" i="9"/>
  <c r="F551" i="9"/>
  <c r="F550" i="9"/>
  <c r="F549" i="9"/>
  <c r="F548" i="9"/>
  <c r="F547" i="9"/>
  <c r="F546" i="9"/>
  <c r="F545" i="9"/>
  <c r="F544" i="9"/>
  <c r="F543" i="9"/>
  <c r="F542" i="9"/>
  <c r="G541" i="9"/>
  <c r="F541" i="9"/>
  <c r="F540" i="9"/>
  <c r="G539" i="9"/>
  <c r="F539" i="9"/>
  <c r="F538" i="9"/>
  <c r="G537" i="9"/>
  <c r="F537" i="9"/>
  <c r="D532" i="9"/>
  <c r="C532" i="9"/>
  <c r="F531" i="9"/>
  <c r="F530" i="9"/>
  <c r="F529" i="9"/>
  <c r="F528" i="9"/>
  <c r="F527" i="9"/>
  <c r="F526" i="9"/>
  <c r="F525" i="9"/>
  <c r="F524" i="9"/>
  <c r="F523" i="9"/>
  <c r="F522" i="9"/>
  <c r="F521" i="9"/>
  <c r="F520" i="9"/>
  <c r="F519" i="9"/>
  <c r="F518" i="9"/>
  <c r="F517" i="9"/>
  <c r="G516" i="9"/>
  <c r="F516" i="9"/>
  <c r="F515" i="9"/>
  <c r="F514" i="9"/>
  <c r="F479" i="9"/>
  <c r="F478" i="9"/>
  <c r="G476" i="9"/>
  <c r="D475" i="9"/>
  <c r="G480" i="9" s="1"/>
  <c r="C475" i="9"/>
  <c r="F472" i="9"/>
  <c r="F471" i="9"/>
  <c r="G469" i="9"/>
  <c r="F468" i="9"/>
  <c r="G467" i="9"/>
  <c r="F467" i="9"/>
  <c r="F457" i="9"/>
  <c r="F456" i="9"/>
  <c r="G454" i="9"/>
  <c r="D453" i="9"/>
  <c r="G458" i="9" s="1"/>
  <c r="C453" i="9"/>
  <c r="F450" i="9"/>
  <c r="F449" i="9"/>
  <c r="G447" i="9"/>
  <c r="F446" i="9"/>
  <c r="G445" i="9"/>
  <c r="F445" i="9"/>
  <c r="D440" i="9"/>
  <c r="C440" i="9"/>
  <c r="F437" i="9" s="1"/>
  <c r="F439" i="9"/>
  <c r="G438" i="9"/>
  <c r="F438" i="9"/>
  <c r="G436" i="9"/>
  <c r="F436" i="9"/>
  <c r="F435" i="9"/>
  <c r="G434" i="9"/>
  <c r="F434" i="9"/>
  <c r="G432" i="9"/>
  <c r="F432" i="9"/>
  <c r="F431" i="9"/>
  <c r="G430" i="9"/>
  <c r="F430" i="9"/>
  <c r="G428" i="9"/>
  <c r="F428" i="9"/>
  <c r="F427" i="9"/>
  <c r="G426" i="9"/>
  <c r="F426" i="9"/>
  <c r="F425" i="9"/>
  <c r="G424" i="9"/>
  <c r="F424" i="9"/>
  <c r="F423" i="9"/>
  <c r="G422" i="9"/>
  <c r="F422" i="9"/>
  <c r="F421" i="9"/>
  <c r="G420" i="9"/>
  <c r="F420" i="9"/>
  <c r="F419" i="9"/>
  <c r="G418" i="9"/>
  <c r="F418" i="9"/>
  <c r="F417" i="9"/>
  <c r="G416" i="9"/>
  <c r="F416" i="9"/>
  <c r="F381" i="9"/>
  <c r="D381" i="9"/>
  <c r="G375" i="9" s="1"/>
  <c r="C381" i="9"/>
  <c r="F374" i="9" s="1"/>
  <c r="F380" i="9"/>
  <c r="F378" i="9"/>
  <c r="F377" i="9"/>
  <c r="F376" i="9"/>
  <c r="F375" i="9"/>
  <c r="F373" i="9"/>
  <c r="G371" i="9"/>
  <c r="F371" i="9"/>
  <c r="F370" i="9"/>
  <c r="G367" i="9"/>
  <c r="F366" i="9"/>
  <c r="G365" i="9"/>
  <c r="F365" i="9"/>
  <c r="F364" i="9"/>
  <c r="D360" i="9"/>
  <c r="C360" i="9"/>
  <c r="F359" i="9" s="1"/>
  <c r="G358" i="9"/>
  <c r="G356" i="9"/>
  <c r="D353" i="9"/>
  <c r="C353" i="9"/>
  <c r="F352" i="9" s="1"/>
  <c r="F348" i="9"/>
  <c r="D343" i="9"/>
  <c r="C343" i="9"/>
  <c r="G342" i="9"/>
  <c r="F342" i="9"/>
  <c r="G341" i="9"/>
  <c r="F341" i="9"/>
  <c r="G340" i="9"/>
  <c r="F340" i="9"/>
  <c r="G339" i="9"/>
  <c r="F339" i="9"/>
  <c r="G338" i="9"/>
  <c r="F338" i="9"/>
  <c r="G337" i="9"/>
  <c r="F337" i="9"/>
  <c r="G336" i="9"/>
  <c r="F336" i="9"/>
  <c r="G335" i="9"/>
  <c r="F335" i="9"/>
  <c r="G334" i="9"/>
  <c r="G343" i="9" s="1"/>
  <c r="F334" i="9"/>
  <c r="G333" i="9"/>
  <c r="F333" i="9"/>
  <c r="F343" i="9" s="1"/>
  <c r="D328" i="9"/>
  <c r="C328" i="9"/>
  <c r="G310" i="9"/>
  <c r="G328" i="9" s="1"/>
  <c r="F310" i="9"/>
  <c r="F328" i="9" s="1"/>
  <c r="D305" i="9"/>
  <c r="G299" i="9" s="1"/>
  <c r="C305" i="9"/>
  <c r="F301" i="9" s="1"/>
  <c r="G303" i="9"/>
  <c r="F302" i="9"/>
  <c r="G301" i="9"/>
  <c r="F300" i="9"/>
  <c r="F299" i="9"/>
  <c r="F298" i="9"/>
  <c r="F297" i="9"/>
  <c r="F296" i="9"/>
  <c r="F295" i="9"/>
  <c r="F294" i="9"/>
  <c r="G293" i="9"/>
  <c r="F293" i="9"/>
  <c r="G292" i="9"/>
  <c r="F292" i="9"/>
  <c r="F291" i="9"/>
  <c r="F290" i="9"/>
  <c r="G289" i="9"/>
  <c r="F289" i="9"/>
  <c r="G288" i="9"/>
  <c r="F288" i="9"/>
  <c r="F287" i="9"/>
  <c r="G254" i="9"/>
  <c r="G253" i="9"/>
  <c r="F253" i="9"/>
  <c r="G250" i="9"/>
  <c r="D249" i="9"/>
  <c r="G252" i="9" s="1"/>
  <c r="C249" i="9"/>
  <c r="F252" i="9" s="1"/>
  <c r="G247" i="9"/>
  <c r="G246" i="9"/>
  <c r="F246" i="9"/>
  <c r="G245" i="9"/>
  <c r="F245" i="9"/>
  <c r="G243" i="9"/>
  <c r="G242" i="9"/>
  <c r="F242" i="9"/>
  <c r="G241" i="9"/>
  <c r="F241" i="9"/>
  <c r="G232" i="9"/>
  <c r="G231" i="9"/>
  <c r="F231" i="9"/>
  <c r="G228" i="9"/>
  <c r="D227" i="9"/>
  <c r="G230" i="9" s="1"/>
  <c r="C227" i="9"/>
  <c r="F230" i="9" s="1"/>
  <c r="G225" i="9"/>
  <c r="G224" i="9"/>
  <c r="F224" i="9"/>
  <c r="G223" i="9"/>
  <c r="F223" i="9"/>
  <c r="G221" i="9"/>
  <c r="G220" i="9"/>
  <c r="F220" i="9"/>
  <c r="G219" i="9"/>
  <c r="F219" i="9"/>
  <c r="D214" i="9"/>
  <c r="G212" i="9" s="1"/>
  <c r="C214" i="9"/>
  <c r="F211" i="9" s="1"/>
  <c r="G213" i="9"/>
  <c r="F213" i="9"/>
  <c r="F212" i="9"/>
  <c r="G210" i="9"/>
  <c r="F210" i="9"/>
  <c r="G209" i="9"/>
  <c r="F209" i="9"/>
  <c r="F208" i="9"/>
  <c r="G206" i="9"/>
  <c r="F206" i="9"/>
  <c r="G205" i="9"/>
  <c r="F205" i="9"/>
  <c r="F204" i="9"/>
  <c r="G202" i="9"/>
  <c r="F202" i="9"/>
  <c r="G201" i="9"/>
  <c r="F201" i="9"/>
  <c r="F200" i="9"/>
  <c r="F199" i="9"/>
  <c r="G198" i="9"/>
  <c r="F198" i="9"/>
  <c r="G197" i="9"/>
  <c r="F197" i="9"/>
  <c r="F196" i="9"/>
  <c r="F195" i="9"/>
  <c r="G194" i="9"/>
  <c r="F194" i="9"/>
  <c r="G193" i="9"/>
  <c r="F193" i="9"/>
  <c r="F192"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s="1"/>
  <c r="C44" i="9"/>
  <c r="F36" i="9"/>
  <c r="D36" i="9"/>
  <c r="F28" i="9"/>
  <c r="D28" i="9"/>
  <c r="F20" i="9"/>
  <c r="C15" i="9"/>
  <c r="F21" i="9" s="1"/>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2" i="8"/>
  <c r="F210" i="8"/>
  <c r="F209" i="8"/>
  <c r="C208" i="8"/>
  <c r="F202" i="8" s="1"/>
  <c r="C207" i="8"/>
  <c r="F206" i="8"/>
  <c r="F204" i="8"/>
  <c r="F203" i="8"/>
  <c r="F201" i="8"/>
  <c r="F198" i="8"/>
  <c r="F196" i="8"/>
  <c r="F195" i="8"/>
  <c r="F193" i="8"/>
  <c r="F185" i="8"/>
  <c r="F183" i="8"/>
  <c r="F182" i="8"/>
  <c r="F180" i="8"/>
  <c r="C179" i="8"/>
  <c r="F181" i="8" s="1"/>
  <c r="F178" i="8"/>
  <c r="F175" i="8"/>
  <c r="F174" i="8"/>
  <c r="D167" i="8"/>
  <c r="C167" i="8"/>
  <c r="F166" i="8" s="1"/>
  <c r="G166" i="8"/>
  <c r="G165" i="8"/>
  <c r="F165" i="8"/>
  <c r="G164" i="8"/>
  <c r="G167" i="8" s="1"/>
  <c r="F164" i="8"/>
  <c r="G161" i="8"/>
  <c r="G160" i="8"/>
  <c r="F160" i="8"/>
  <c r="F159" i="8"/>
  <c r="G157" i="8"/>
  <c r="G156" i="8"/>
  <c r="F156" i="8"/>
  <c r="D155" i="8"/>
  <c r="G159" i="8" s="1"/>
  <c r="C155" i="8"/>
  <c r="F162" i="8" s="1"/>
  <c r="G154" i="8"/>
  <c r="G153" i="8"/>
  <c r="F153" i="8"/>
  <c r="G152" i="8"/>
  <c r="F152" i="8"/>
  <c r="G151" i="8"/>
  <c r="F151" i="8"/>
  <c r="G150" i="8"/>
  <c r="G149" i="8"/>
  <c r="F149" i="8"/>
  <c r="G148" i="8"/>
  <c r="F148" i="8"/>
  <c r="G147" i="8"/>
  <c r="F147" i="8"/>
  <c r="G146" i="8"/>
  <c r="G145" i="8"/>
  <c r="F145" i="8"/>
  <c r="G144" i="8"/>
  <c r="F144" i="8"/>
  <c r="G143" i="8"/>
  <c r="F143" i="8"/>
  <c r="G142" i="8"/>
  <c r="G141" i="8"/>
  <c r="F141" i="8"/>
  <c r="G140" i="8"/>
  <c r="F140" i="8"/>
  <c r="G139" i="8"/>
  <c r="F139" i="8"/>
  <c r="G138" i="8"/>
  <c r="G155" i="8" s="1"/>
  <c r="D129" i="8"/>
  <c r="G135" i="8" s="1"/>
  <c r="C129" i="8"/>
  <c r="F136" i="8" s="1"/>
  <c r="G125" i="8"/>
  <c r="F125" i="8"/>
  <c r="G121" i="8"/>
  <c r="F121" i="8"/>
  <c r="G117" i="8"/>
  <c r="F117" i="8"/>
  <c r="G113" i="8"/>
  <c r="F113" i="8"/>
  <c r="D105" i="8"/>
  <c r="F104" i="8"/>
  <c r="D104" i="8"/>
  <c r="D103" i="8"/>
  <c r="D102" i="8"/>
  <c r="D101" i="8"/>
  <c r="C100" i="8"/>
  <c r="F101" i="8" s="1"/>
  <c r="F99" i="8"/>
  <c r="D97" i="8"/>
  <c r="D96" i="8"/>
  <c r="D95" i="8"/>
  <c r="D94" i="8"/>
  <c r="F93" i="8"/>
  <c r="D93" i="8"/>
  <c r="D100" i="8" s="1"/>
  <c r="G82" i="8"/>
  <c r="F82" i="8"/>
  <c r="D82" i="8"/>
  <c r="G81" i="8"/>
  <c r="F81" i="8"/>
  <c r="D81" i="8"/>
  <c r="F80" i="8"/>
  <c r="D80" i="8"/>
  <c r="G80" i="8" s="1"/>
  <c r="D79" i="8"/>
  <c r="G79" i="8" s="1"/>
  <c r="D78" i="8"/>
  <c r="G78" i="8" s="1"/>
  <c r="D77" i="8"/>
  <c r="G74" i="8" s="1"/>
  <c r="C77" i="8"/>
  <c r="F79" i="8" s="1"/>
  <c r="F76" i="8"/>
  <c r="F75" i="8"/>
  <c r="F74" i="8"/>
  <c r="F73" i="8"/>
  <c r="F72" i="8"/>
  <c r="F71" i="8"/>
  <c r="F70" i="8"/>
  <c r="F77" i="8" s="1"/>
  <c r="F64" i="8"/>
  <c r="C58" i="8"/>
  <c r="F63" i="8" s="1"/>
  <c r="F57" i="8"/>
  <c r="D45" i="8"/>
  <c r="C290" i="8"/>
  <c r="D300" i="8"/>
  <c r="D293" i="8"/>
  <c r="C300" i="8"/>
  <c r="C293" i="8"/>
  <c r="F292" i="8"/>
  <c r="D292" i="8"/>
  <c r="C292" i="8"/>
  <c r="D290" i="8"/>
  <c r="F475" i="9" l="1"/>
  <c r="F214" i="9"/>
  <c r="F167" i="8"/>
  <c r="G98" i="8"/>
  <c r="G95" i="8"/>
  <c r="G103" i="8"/>
  <c r="G97" i="8"/>
  <c r="G105" i="8"/>
  <c r="G94" i="8"/>
  <c r="G102" i="8"/>
  <c r="G96" i="8"/>
  <c r="G104" i="8"/>
  <c r="G99" i="8"/>
  <c r="G93" i="8"/>
  <c r="G100" i="8" s="1"/>
  <c r="G101" i="8"/>
  <c r="F59" i="8"/>
  <c r="G132" i="8"/>
  <c r="G136" i="8"/>
  <c r="G352" i="9"/>
  <c r="G348" i="9"/>
  <c r="G350" i="9"/>
  <c r="G346" i="9"/>
  <c r="G531" i="9"/>
  <c r="G527" i="9"/>
  <c r="G523" i="9"/>
  <c r="G519" i="9"/>
  <c r="G515" i="9"/>
  <c r="G529" i="9"/>
  <c r="G525" i="9"/>
  <c r="G521" i="9"/>
  <c r="G517" i="9"/>
  <c r="G577" i="9"/>
  <c r="G596" i="9"/>
  <c r="G71" i="8"/>
  <c r="G75" i="8"/>
  <c r="F78" i="8"/>
  <c r="F96" i="8"/>
  <c r="F114" i="8"/>
  <c r="F118" i="8"/>
  <c r="F122" i="8"/>
  <c r="F126" i="8"/>
  <c r="F133" i="8"/>
  <c r="F138" i="8"/>
  <c r="F142" i="8"/>
  <c r="F146" i="8"/>
  <c r="F150" i="8"/>
  <c r="F154" i="8"/>
  <c r="F157" i="8"/>
  <c r="F161" i="8"/>
  <c r="F177" i="8"/>
  <c r="F179" i="8" s="1"/>
  <c r="F184" i="8"/>
  <c r="F197" i="8"/>
  <c r="F205" i="8"/>
  <c r="F211" i="8"/>
  <c r="F14" i="9"/>
  <c r="F221" i="9"/>
  <c r="F225" i="9"/>
  <c r="F228" i="9"/>
  <c r="F232" i="9"/>
  <c r="F243" i="9"/>
  <c r="F249" i="9" s="1"/>
  <c r="F247" i="9"/>
  <c r="F250" i="9"/>
  <c r="F254" i="9"/>
  <c r="G297" i="9"/>
  <c r="F303" i="9"/>
  <c r="F305" i="9" s="1"/>
  <c r="F349" i="9"/>
  <c r="G357" i="9"/>
  <c r="G359" i="9"/>
  <c r="F367" i="9"/>
  <c r="F372" i="9"/>
  <c r="G377" i="9"/>
  <c r="G449" i="9"/>
  <c r="G456" i="9"/>
  <c r="G471" i="9"/>
  <c r="G478" i="9"/>
  <c r="G522" i="9"/>
  <c r="F555" i="9"/>
  <c r="G547" i="9"/>
  <c r="F597" i="9"/>
  <c r="F593" i="9"/>
  <c r="F589" i="9"/>
  <c r="F585" i="9"/>
  <c r="F581" i="9"/>
  <c r="F596" i="9"/>
  <c r="F592" i="9"/>
  <c r="F588" i="9"/>
  <c r="F584" i="9"/>
  <c r="F580" i="9"/>
  <c r="F598" i="9"/>
  <c r="F595" i="9"/>
  <c r="F591" i="9"/>
  <c r="F587" i="9"/>
  <c r="F583" i="9"/>
  <c r="F53" i="8"/>
  <c r="F60" i="8"/>
  <c r="F54" i="8"/>
  <c r="F61" i="8"/>
  <c r="F102" i="8"/>
  <c r="G114" i="8"/>
  <c r="G118" i="8"/>
  <c r="G122" i="8"/>
  <c r="G126" i="8"/>
  <c r="G133" i="8"/>
  <c r="F22" i="9"/>
  <c r="G349" i="9"/>
  <c r="F356" i="9"/>
  <c r="G528" i="9"/>
  <c r="F576" i="9"/>
  <c r="F575" i="9"/>
  <c r="F574" i="9"/>
  <c r="G598" i="9"/>
  <c r="G595" i="9"/>
  <c r="G591" i="9"/>
  <c r="G587" i="9"/>
  <c r="G583" i="9"/>
  <c r="G597" i="9"/>
  <c r="G593" i="9"/>
  <c r="G589" i="9"/>
  <c r="G585" i="9"/>
  <c r="G581" i="9"/>
  <c r="F94" i="8"/>
  <c r="F100" i="8" s="1"/>
  <c r="F105" i="8"/>
  <c r="F115" i="8"/>
  <c r="F119" i="8"/>
  <c r="F123" i="8"/>
  <c r="F127" i="8"/>
  <c r="F130" i="8"/>
  <c r="F134" i="8"/>
  <c r="F158" i="8"/>
  <c r="F186" i="8"/>
  <c r="F199" i="8"/>
  <c r="F213" i="8"/>
  <c r="F23" i="9"/>
  <c r="F203" i="9"/>
  <c r="F207" i="9"/>
  <c r="F222" i="9"/>
  <c r="F227" i="9" s="1"/>
  <c r="F226" i="9"/>
  <c r="F229" i="9"/>
  <c r="F233" i="9"/>
  <c r="F244" i="9"/>
  <c r="F248" i="9"/>
  <c r="F251" i="9"/>
  <c r="F255" i="9"/>
  <c r="F304" i="9"/>
  <c r="F350" i="9"/>
  <c r="G360" i="9"/>
  <c r="F363" i="9"/>
  <c r="F368" i="9"/>
  <c r="G373" i="9"/>
  <c r="F379" i="9"/>
  <c r="G439" i="9"/>
  <c r="G435" i="9"/>
  <c r="G431" i="9"/>
  <c r="G427" i="9"/>
  <c r="G423" i="9"/>
  <c r="G419" i="9"/>
  <c r="G437" i="9"/>
  <c r="G433" i="9"/>
  <c r="G429" i="9"/>
  <c r="G425" i="9"/>
  <c r="G421" i="9"/>
  <c r="G417" i="9"/>
  <c r="G440" i="9" s="1"/>
  <c r="G451" i="9"/>
  <c r="G473" i="9"/>
  <c r="G518" i="9"/>
  <c r="G543" i="9"/>
  <c r="G574" i="9"/>
  <c r="G576" i="9"/>
  <c r="F590" i="9"/>
  <c r="F55" i="8"/>
  <c r="F62" i="8"/>
  <c r="G72" i="8"/>
  <c r="G76" i="8"/>
  <c r="F56" i="8"/>
  <c r="F97" i="8"/>
  <c r="G115" i="8"/>
  <c r="G119" i="8"/>
  <c r="G123" i="8"/>
  <c r="G127" i="8"/>
  <c r="G130" i="8"/>
  <c r="G134" i="8"/>
  <c r="G158" i="8"/>
  <c r="G162" i="8"/>
  <c r="F187" i="8"/>
  <c r="F200" i="8"/>
  <c r="F214" i="8"/>
  <c r="F16" i="9"/>
  <c r="F24" i="9"/>
  <c r="G191" i="9"/>
  <c r="G214" i="9" s="1"/>
  <c r="G195" i="9"/>
  <c r="G199" i="9"/>
  <c r="G203" i="9"/>
  <c r="G207" i="9"/>
  <c r="G211" i="9"/>
  <c r="G222" i="9"/>
  <c r="G227" i="9" s="1"/>
  <c r="G226" i="9"/>
  <c r="G229" i="9"/>
  <c r="G233" i="9"/>
  <c r="G244" i="9"/>
  <c r="G249" i="9" s="1"/>
  <c r="G248" i="9"/>
  <c r="G251" i="9"/>
  <c r="G255" i="9"/>
  <c r="G290" i="9"/>
  <c r="G294" i="9"/>
  <c r="F351" i="9"/>
  <c r="F357" i="9"/>
  <c r="G363" i="9"/>
  <c r="F369" i="9"/>
  <c r="G379" i="9"/>
  <c r="F459" i="9"/>
  <c r="F455" i="9"/>
  <c r="F452" i="9"/>
  <c r="F448" i="9"/>
  <c r="F458" i="9"/>
  <c r="F454" i="9"/>
  <c r="F451" i="9"/>
  <c r="F447" i="9"/>
  <c r="F453" i="9" s="1"/>
  <c r="F481" i="9"/>
  <c r="F477" i="9"/>
  <c r="F474" i="9"/>
  <c r="F470" i="9"/>
  <c r="F480" i="9"/>
  <c r="F476" i="9"/>
  <c r="F473" i="9"/>
  <c r="F469" i="9"/>
  <c r="F532" i="9"/>
  <c r="G524" i="9"/>
  <c r="G580" i="9"/>
  <c r="G590" i="9"/>
  <c r="F103" i="8"/>
  <c r="F112" i="8"/>
  <c r="F116" i="8"/>
  <c r="F120" i="8"/>
  <c r="F124" i="8"/>
  <c r="F128" i="8"/>
  <c r="F131" i="8"/>
  <c r="F135" i="8"/>
  <c r="F215" i="8"/>
  <c r="F17" i="9"/>
  <c r="F25" i="9"/>
  <c r="G304" i="9"/>
  <c r="G300" i="9"/>
  <c r="G296" i="9"/>
  <c r="G302" i="9"/>
  <c r="G298" i="9"/>
  <c r="F346" i="9"/>
  <c r="G351" i="9"/>
  <c r="F358" i="9"/>
  <c r="G369" i="9"/>
  <c r="G457" i="9"/>
  <c r="G450" i="9"/>
  <c r="G446" i="9"/>
  <c r="G453" i="9" s="1"/>
  <c r="G459" i="9"/>
  <c r="G455" i="9"/>
  <c r="G452" i="9"/>
  <c r="G448" i="9"/>
  <c r="G479" i="9"/>
  <c r="G472" i="9"/>
  <c r="G468" i="9"/>
  <c r="G475" i="9" s="1"/>
  <c r="G481" i="9"/>
  <c r="G477" i="9"/>
  <c r="G474" i="9"/>
  <c r="G470" i="9"/>
  <c r="G514" i="9"/>
  <c r="G530" i="9"/>
  <c r="G554" i="9"/>
  <c r="G550" i="9"/>
  <c r="G546" i="9"/>
  <c r="G542" i="9"/>
  <c r="G538" i="9"/>
  <c r="G552" i="9"/>
  <c r="G548" i="9"/>
  <c r="G544" i="9"/>
  <c r="G540" i="9"/>
  <c r="G555" i="9" s="1"/>
  <c r="G592" i="9"/>
  <c r="F39" i="10"/>
  <c r="F42" i="10" s="1"/>
  <c r="F40" i="10"/>
  <c r="F95" i="8"/>
  <c r="F98" i="8"/>
  <c r="G112" i="8"/>
  <c r="G116" i="8"/>
  <c r="G120" i="8"/>
  <c r="G124" i="8"/>
  <c r="G128" i="8"/>
  <c r="G131" i="8"/>
  <c r="F194" i="8"/>
  <c r="F208" i="8" s="1"/>
  <c r="F18" i="9"/>
  <c r="F26" i="9"/>
  <c r="G192" i="9"/>
  <c r="G196" i="9"/>
  <c r="G200" i="9"/>
  <c r="G204" i="9"/>
  <c r="G208" i="9"/>
  <c r="G287" i="9"/>
  <c r="G291" i="9"/>
  <c r="G295" i="9"/>
  <c r="F347" i="9"/>
  <c r="G520" i="9"/>
  <c r="G545" i="9"/>
  <c r="F570" i="9"/>
  <c r="G569" i="9"/>
  <c r="G565" i="9"/>
  <c r="G561" i="9"/>
  <c r="G567" i="9"/>
  <c r="G563" i="9"/>
  <c r="G570" i="9" s="1"/>
  <c r="G582" i="9"/>
  <c r="F594" i="9"/>
  <c r="G73" i="8"/>
  <c r="G70" i="8"/>
  <c r="G77" i="8" s="1"/>
  <c r="F132" i="8"/>
  <c r="F12" i="9"/>
  <c r="F15" i="9" s="1"/>
  <c r="F19" i="9"/>
  <c r="G347" i="9"/>
  <c r="G381" i="9"/>
  <c r="G378" i="9"/>
  <c r="G374" i="9"/>
  <c r="G370" i="9"/>
  <c r="G366" i="9"/>
  <c r="G380" i="9"/>
  <c r="G376" i="9"/>
  <c r="G372" i="9"/>
  <c r="G368" i="9"/>
  <c r="G364" i="9"/>
  <c r="G526" i="9"/>
  <c r="F573" i="9"/>
  <c r="G584" i="9"/>
  <c r="G594" i="9"/>
  <c r="F149" i="10"/>
  <c r="F156" i="10"/>
  <c r="F159" i="10"/>
  <c r="F160" i="11"/>
  <c r="F182" i="11"/>
  <c r="G122" i="11"/>
  <c r="G144" i="11" s="1"/>
  <c r="G126" i="11"/>
  <c r="G130" i="11"/>
  <c r="G134" i="11"/>
  <c r="G138" i="11"/>
  <c r="F22" i="10"/>
  <c r="F26" i="10"/>
  <c r="F30" i="10"/>
  <c r="F34" i="10"/>
  <c r="F153" i="10"/>
  <c r="F123" i="11"/>
  <c r="F127" i="11"/>
  <c r="F131" i="11"/>
  <c r="F135" i="11"/>
  <c r="F139" i="11"/>
  <c r="F150" i="11"/>
  <c r="F157" i="11" s="1"/>
  <c r="F154" i="11"/>
  <c r="F161" i="11"/>
  <c r="F172" i="11"/>
  <c r="F179" i="11" s="1"/>
  <c r="F176" i="11"/>
  <c r="F183" i="11"/>
  <c r="F429" i="9"/>
  <c r="F440" i="9" s="1"/>
  <c r="F433" i="9"/>
  <c r="F23" i="10"/>
  <c r="F27" i="10"/>
  <c r="F31" i="10"/>
  <c r="F148" i="10"/>
  <c r="F152" i="10" s="1"/>
  <c r="F151" i="11"/>
  <c r="F155" i="11"/>
  <c r="F158" i="11"/>
  <c r="F173" i="11"/>
  <c r="F177" i="11"/>
  <c r="F180" i="11"/>
  <c r="F129" i="8" l="1"/>
  <c r="F207" i="8"/>
  <c r="F37" i="10"/>
  <c r="F353" i="9"/>
  <c r="F144" i="11"/>
  <c r="G129" i="8"/>
  <c r="F155" i="8"/>
  <c r="G353" i="9"/>
  <c r="F577" i="9"/>
  <c r="G532" i="9"/>
  <c r="G305" i="9"/>
  <c r="F360" i="9"/>
  <c r="F58" i="8"/>
</calcChain>
</file>

<file path=xl/sharedStrings.xml><?xml version="1.0" encoding="utf-8"?>
<sst xmlns="http://schemas.openxmlformats.org/spreadsheetml/2006/main" count="2677" uniqueCount="2050">
  <si>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</si>
  <si>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</si>
  <si>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</si>
  <si>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</si>
  <si>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</si>
  <si>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</si>
  <si>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</si>
  <si>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</si>
  <si>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</si>
  <si>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</si>
  <si>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</si>
  <si>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</si>
  <si>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</si>
  <si>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</si>
  <si>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</si>
  <si>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</si>
  <si>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</si>
  <si>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</si>
  <si>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</si>
  <si>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</si>
  <si>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</si>
  <si>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</si>
  <si>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</si>
  <si>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</si>
  <si>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</si>
  <si>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</si>
  <si>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</si>
  <si>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</si>
  <si>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</si>
  <si>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</si>
  <si>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</si>
  <si>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</si>
  <si>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</si>
  <si>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</si>
  <si>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</si>
  <si>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</si>
  <si>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</si>
  <si>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</si>
  <si>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</si>
  <si>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</si>
  <si>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</si>
  <si>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</si>
  <si>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</si>
  <si>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</si>
  <si>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</si>
  <si>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</si>
  <si>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</si>
  <si>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</si>
  <si>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</si>
  <si>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</si>
  <si>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</si>
  <si>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</si>
  <si>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</si>
  <si>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</si>
  <si>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</si>
  <si>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</si>
  <si>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</si>
  <si>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</si>
  <si>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</si>
  <si>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</si>
  <si>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</si>
  <si>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</si>
  <si>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</si>
  <si>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</si>
  <si>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</si>
  <si>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</si>
  <si>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</si>
  <si>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</si>
  <si>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</si>
  <si>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</si>
  <si>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</si>
  <si>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</si>
  <si>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</si>
  <si>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</si>
  <si>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</si>
  <si>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</si>
  <si>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</si>
  <si>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</si>
  <si>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</si>
  <si>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</si>
  <si>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</si>
  <si>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</si>
  <si>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</si>
  <si>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</si>
  <si>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</si>
  <si>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</si>
  <si>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</si>
  <si>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</si>
  <si>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</si>
  <si>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</si>
  <si>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</si>
  <si>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</si>
  <si>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</si>
  <si>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</si>
  <si>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</si>
  <si>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</si>
  <si>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</si>
  <si>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</si>
  <si>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</si>
  <si>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</si>
  <si>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</si>
  <si>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</si>
  <si>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</si>
  <si>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</si>
  <si>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</si>
  <si>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</si>
  <si>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</si>
  <si>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</si>
  <si>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</si>
  <si>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</si>
  <si>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</si>
  <si>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</si>
  <si>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</si>
  <si>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</si>
  <si>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</si>
  <si>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</si>
  <si>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</si>
  <si>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</si>
  <si>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</si>
  <si>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</si>
  <si>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</si>
  <si>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</si>
  <si>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</si>
  <si>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</si>
  <si>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</si>
  <si>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</si>
  <si>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</si>
  <si>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</si>
  <si>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</si>
  <si>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</si>
  <si>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</si>
  <si>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</si>
  <si>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</si>
  <si>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</si>
  <si>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</si>
  <si>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</si>
  <si>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</si>
  <si>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</si>
  <si>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</si>
  <si>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</si>
  <si>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</si>
  <si>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</si>
  <si>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</si>
  <si>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</si>
  <si>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</si>
  <si>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</si>
  <si>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</si>
  <si>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</si>
  <si>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</si>
  <si>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</si>
  <si>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</si>
  <si>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</si>
  <si>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</si>
  <si>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</si>
  <si>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</si>
  <si>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</si>
  <si>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</si>
  <si>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</si>
  <si>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</si>
  <si>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</si>
  <si>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</si>
  <si>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</si>
  <si>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</si>
  <si>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</si>
  <si>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</si>
  <si>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</si>
  <si>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</si>
  <si>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</si>
  <si>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</si>
  <si>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</si>
  <si>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</si>
  <si>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</si>
  <si>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</si>
  <si>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</si>
  <si>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</si>
  <si>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</si>
  <si>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</si>
  <si>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</si>
  <si>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</si>
  <si>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</si>
  <si>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</si>
  <si>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</si>
  <si>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</si>
  <si>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</si>
  <si>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</si>
  <si>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</si>
  <si>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</si>
  <si>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</si>
  <si>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</si>
  <si>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</si>
  <si>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</si>
  <si>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</si>
  <si>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</si>
  <si>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</si>
  <si>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</si>
  <si>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</si>
  <si>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</si>
  <si>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</si>
  <si>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</si>
  <si>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</si>
  <si>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</si>
  <si>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</si>
  <si>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</si>
  <si>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</si>
  <si>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</si>
  <si>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</si>
  <si>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</si>
  <si>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</si>
  <si>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</si>
  <si>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</si>
  <si>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</si>
  <si>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</si>
  <si>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</si>
  <si>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</si>
  <si>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</si>
  <si>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</si>
  <si>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</si>
  <si>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</si>
  <si>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</si>
  <si>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</si>
  <si>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</si>
  <si>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</si>
  <si>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</si>
  <si>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</si>
  <si>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</si>
  <si>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</si>
  <si>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</si>
  <si>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</si>
  <si>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</si>
  <si>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</si>
  <si>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</si>
  <si>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</si>
  <si>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</si>
  <si>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</si>
  <si>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</si>
  <si>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</si>
  <si>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</si>
  <si>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</si>
  <si>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</si>
  <si>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</si>
  <si>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</si>
  <si>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</si>
  <si>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</si>
  <si>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</si>
  <si>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</si>
  <si>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</si>
  <si>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</si>
  <si>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</si>
  <si>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</si>
  <si>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</si>
  <si>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</si>
  <si>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</si>
  <si>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</si>
  <si>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</si>
  <si>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</si>
  <si>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</si>
  <si>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</si>
  <si>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</si>
  <si>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</si>
  <si>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</si>
  <si>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</si>
  <si>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</si>
  <si>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</si>
  <si>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</si>
  <si>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</si>
  <si>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</si>
  <si>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</si>
  <si>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</si>
  <si>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</si>
  <si>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</si>
  <si>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</si>
  <si>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</si>
  <si>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</si>
  <si>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</si>
  <si>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</si>
  <si>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</si>
  <si>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</si>
  <si>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</si>
  <si>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</si>
  <si>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</si>
  <si>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</si>
  <si>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</si>
  <si>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</si>
  <si>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</si>
  <si>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</si>
  <si>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</si>
  <si>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</si>
  <si>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</si>
  <si>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</si>
  <si>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</si>
  <si>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</si>
  <si>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</si>
  <si>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</si>
  <si>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</si>
  <si>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</si>
  <si>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</si>
  <si>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</si>
  <si>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</si>
  <si>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</si>
  <si>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</si>
  <si>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</si>
  <si>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</si>
  <si>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</si>
  <si>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</si>
  <si>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</si>
  <si>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</si>
  <si>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</si>
  <si>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</si>
  <si>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</si>
  <si>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</si>
  <si>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</si>
  <si>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</si>
  <si>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</si>
  <si>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</si>
  <si>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</si>
  <si>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</si>
  <si>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</si>
  <si>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</si>
  <si>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</si>
  <si>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</si>
  <si>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</si>
  <si>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</si>
  <si>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</si>
  <si>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</si>
  <si>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</si>
  <si>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</si>
  <si>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</si>
  <si>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</si>
  <si>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</si>
  <si>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</si>
  <si>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</si>
  <si>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</si>
  <si>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</si>
  <si>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</si>
  <si>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</si>
  <si>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</si>
  <si>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</si>
  <si>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</si>
  <si>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</si>
  <si>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</si>
  <si>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</si>
  <si>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</si>
  <si>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</si>
  <si>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</si>
  <si>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</si>
  <si>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</si>
  <si>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</si>
  <si>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</si>
  <si>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</si>
  <si>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</si>
  <si>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</si>
  <si>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</si>
  <si>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</si>
  <si>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</si>
  <si>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</si>
  <si>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</si>
  <si>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</si>
  <si>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</si>
  <si>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</si>
  <si>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</si>
  <si>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</si>
  <si>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</si>
  <si>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</si>
  <si>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</si>
  <si>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</si>
  <si>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</si>
  <si>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</si>
  <si>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</si>
  <si>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</si>
  <si>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</si>
  <si>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</si>
  <si>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</si>
  <si>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</si>
  <si>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</si>
  <si>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</si>
  <si>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</si>
  <si>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</si>
  <si>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</si>
  <si>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</si>
  <si>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</si>
  <si>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</si>
  <si>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</si>
  <si>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</si>
  <si>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</si>
  <si>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</si>
  <si>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</si>
  <si>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</si>
  <si>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</si>
  <si>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</si>
  <si>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</si>
  <si>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</si>
  <si>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</si>
  <si>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</si>
  <si>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</si>
  <si>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</si>
  <si>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</si>
  <si>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</si>
  <si>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</si>
  <si>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</si>
  <si>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</si>
  <si>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</si>
  <si>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</si>
  <si>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</si>
  <si>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</si>
  <si>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</si>
  <si>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</si>
  <si>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</si>
  <si>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</si>
  <si>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</si>
  <si>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</si>
  <si>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</si>
  <si>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</si>
  <si>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</si>
  <si>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</si>
  <si>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</si>
  <si>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</si>
  <si>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</si>
  <si>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</si>
  <si>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</si>
  <si>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</si>
  <si>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</si>
  <si>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</si>
  <si>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</si>
  <si>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</si>
  <si>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</si>
  <si>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</si>
  <si>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</si>
  <si>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</si>
  <si>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</si>
  <si>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</si>
  <si>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</si>
  <si>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</si>
  <si>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</si>
  <si>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</si>
  <si>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</si>
  <si>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</si>
  <si>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</si>
  <si>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</si>
  <si>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</si>
  <si>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</si>
  <si>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</si>
  <si>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</si>
  <si>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</si>
  <si>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</si>
  <si>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</si>
  <si>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</si>
  <si>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</si>
  <si>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</si>
  <si>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</si>
  <si>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</si>
  <si>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</si>
  <si>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</si>
  <si>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</si>
  <si>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</si>
  <si>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</si>
  <si>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</si>
  <si>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</si>
  <si>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</si>
  <si>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</si>
  <si>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</si>
  <si>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</si>
  <si>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</si>
  <si>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</si>
  <si>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</si>
  <si>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</si>
  <si>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</si>
  <si>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</si>
  <si>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</si>
  <si>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</si>
  <si>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</si>
  <si>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</si>
  <si>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</si>
  <si>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</si>
  <si>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</si>
  <si>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</si>
  <si>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</si>
  <si>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</si>
  <si>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</si>
  <si>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</si>
  <si>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</si>
  <si>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</si>
  <si>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</si>
  <si>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</si>
  <si>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</si>
  <si>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</si>
  <si>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</si>
  <si>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</si>
  <si>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</si>
  <si>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</si>
  <si>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</si>
  <si>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</si>
  <si>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</si>
  <si>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</si>
  <si>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</si>
  <si>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</si>
  <si>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</si>
  <si>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</si>
  <si>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</si>
  <si>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</si>
  <si>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</si>
  <si>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</si>
  <si>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</si>
  <si>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</si>
  <si>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</si>
  <si>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</si>
  <si>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</si>
  <si>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</si>
  <si>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</si>
  <si>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</si>
  <si>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</si>
  <si>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</si>
  <si>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</si>
  <si>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</si>
  <si>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</si>
  <si>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</si>
  <si>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</si>
  <si>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</si>
  <si>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</si>
  <si>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</si>
  <si>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</si>
  <si>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</si>
  <si>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</si>
  <si>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</si>
  <si>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</si>
  <si>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</si>
  <si>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</si>
  <si>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</si>
  <si>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</si>
  <si>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</si>
  <si>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</si>
  <si>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</si>
  <si>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</si>
  <si>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</si>
  <si>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</si>
  <si>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</si>
  <si>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</si>
  <si>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</si>
  <si>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</si>
  <si>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</si>
  <si>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</si>
  <si>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</si>
  <si>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</si>
  <si>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</si>
  <si>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</si>
  <si>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</si>
  <si>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</si>
  <si>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</si>
  <si>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</si>
  <si>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</si>
  <si>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</si>
  <si>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</si>
  <si>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</si>
  <si>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</si>
  <si>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</si>
  <si>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</si>
  <si>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</si>
  <si>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</si>
  <si>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</si>
  <si>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</si>
  <si>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</si>
  <si>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</si>
  <si>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</si>
  <si>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</si>
  <si>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</si>
  <si>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</si>
  <si>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</si>
  <si>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</si>
  <si>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</si>
  <si>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</si>
  <si>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</si>
  <si>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</si>
  <si>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</si>
  <si>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</si>
  <si>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</si>
  <si>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</si>
  <si>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</si>
  <si>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</si>
  <si>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</si>
  <si>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</si>
  <si>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</si>
  <si>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</si>
  <si>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</si>
  <si>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</si>
  <si>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</si>
  <si>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</si>
  <si>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</si>
  <si>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</si>
  <si>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</si>
  <si>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</si>
  <si>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</si>
  <si>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</si>
  <si>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</si>
  <si>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</si>
  <si>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</si>
  <si>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</si>
  <si>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</si>
  <si>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</si>
  <si>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</si>
  <si>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</si>
  <si>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</si>
  <si>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</si>
  <si>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</si>
  <si>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</si>
  <si>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</si>
  <si>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</si>
  <si>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</si>
  <si>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</si>
  <si>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</si>
  <si>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</si>
  <si>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</si>
  <si>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</si>
  <si>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</si>
  <si>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</si>
  <si>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</si>
  <si>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</si>
  <si>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</si>
  <si>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</si>
  <si>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</si>
  <si>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</si>
  <si>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</si>
  <si>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</si>
  <si>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</si>
  <si>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</si>
  <si>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</si>
  <si>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</si>
  <si>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</si>
  <si>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</si>
  <si>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</si>
  <si>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</si>
  <si>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</si>
  <si>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</si>
  <si>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</si>
  <si>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</si>
  <si>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</si>
  <si>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</si>
  <si>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</si>
  <si>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</si>
  <si>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</si>
  <si>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</si>
  <si>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</si>
  <si>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</si>
  <si>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</si>
  <si>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</si>
  <si>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</si>
  <si>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</si>
  <si>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</si>
  <si>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</si>
  <si>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</si>
  <si>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</si>
  <si>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</si>
  <si>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</si>
  <si>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</si>
  <si>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</si>
  <si>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</si>
  <si>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</si>
  <si>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</si>
  <si>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</si>
  <si>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</si>
  <si>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</si>
  <si>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</si>
  <si>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</si>
  <si>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</si>
  <si>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</si>
  <si>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</si>
  <si>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</si>
  <si>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</si>
  <si>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</si>
  <si>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</si>
  <si>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</si>
  <si>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</si>
  <si>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</si>
  <si>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</si>
  <si>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</si>
  <si>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</si>
  <si>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</si>
  <si>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</si>
  <si>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</si>
  <si>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</si>
  <si>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</si>
  <si>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</si>
  <si>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</si>
  <si>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</si>
  <si>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</si>
  <si>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</si>
  <si>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</si>
  <si>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</si>
  <si>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</si>
  <si>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</si>
  <si>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</si>
  <si>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</si>
  <si>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</si>
  <si>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</si>
  <si>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</si>
  <si>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</si>
  <si>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</si>
  <si>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</si>
  <si>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</si>
  <si>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</si>
  <si>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</si>
  <si>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</si>
  <si>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</si>
  <si>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</si>
  <si>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</si>
  <si>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</si>
  <si>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</si>
  <si>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</si>
  <si>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</si>
  <si>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</si>
  <si>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</si>
  <si>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</si>
  <si>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</si>
  <si>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</si>
  <si>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</si>
  <si>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</si>
  <si>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</si>
  <si>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</si>
  <si>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</si>
  <si>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</si>
  <si>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</si>
  <si>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</si>
  <si>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</si>
  <si>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</si>
  <si>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</si>
  <si>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</si>
  <si>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</si>
  <si>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</si>
  <si>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</si>
  <si>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</si>
  <si>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</si>
  <si>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</si>
  <si>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</si>
  <si>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</si>
  <si>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</si>
  <si>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</si>
  <si>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</si>
  <si>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</si>
  <si>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</si>
  <si>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</si>
  <si>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</si>
  <si>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</si>
  <si>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</si>
  <si>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</si>
  <si>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</si>
  <si>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</si>
  <si>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</si>
  <si>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</si>
  <si>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</si>
  <si>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</si>
  <si>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</si>
  <si>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</si>
  <si>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</si>
  <si>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</si>
  <si>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</si>
  <si>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</si>
  <si>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</si>
  <si>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</si>
  <si>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</si>
  <si>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</si>
  <si>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</si>
  <si>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</si>
  <si>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</si>
  <si>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</si>
  <si>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</si>
  <si>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</si>
  <si>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</si>
  <si>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</si>
  <si>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</si>
  <si>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</si>
  <si>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</si>
  <si>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</si>
  <si>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</si>
  <si>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</si>
  <si>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</si>
  <si>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</si>
  <si>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</si>
  <si>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</si>
  <si>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</si>
  <si>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</si>
  <si>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</si>
  <si>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</si>
  <si>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</si>
  <si>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</si>
  <si>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</si>
  <si>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</si>
  <si>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</si>
  <si>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</si>
  <si>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</si>
  <si>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</si>
  <si>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</si>
  <si>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</si>
  <si>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</si>
  <si>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</si>
  <si>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</si>
  <si>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</si>
  <si>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</si>
  <si>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</si>
  <si>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</si>
  <si>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</si>
  <si>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</si>
  <si>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</si>
  <si>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</si>
  <si>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</si>
  <si>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</si>
  <si>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</si>
  <si>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</si>
  <si>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</si>
  <si>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</si>
  <si>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</si>
  <si>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</si>
  <si>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</si>
  <si>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</si>
  <si>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</si>
  <si>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</si>
  <si>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</si>
  <si>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</si>
  <si>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</si>
  <si>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</si>
  <si>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</si>
  <si>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</si>
  <si>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</si>
  <si>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</si>
  <si>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</si>
  <si>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</si>
  <si>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</si>
  <si>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</si>
  <si>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</si>
  <si>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</si>
  <si>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</si>
  <si>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</si>
  <si>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</si>
  <si>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</si>
  <si>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</si>
  <si>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</si>
  <si>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</si>
  <si>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</si>
  <si>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</si>
  <si>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</si>
  <si>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</si>
  <si>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</si>
  <si>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</si>
  <si>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</si>
  <si>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</si>
  <si>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</si>
  <si>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</si>
  <si>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</si>
  <si>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</si>
  <si>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</si>
  <si>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</si>
  <si>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</si>
  <si>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</si>
  <si>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</si>
  <si>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</si>
  <si>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</si>
  <si>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</si>
  <si>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</si>
  <si>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</si>
  <si>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</si>
  <si>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</si>
  <si>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</si>
  <si>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</si>
  <si>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</si>
  <si>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</si>
  <si>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</si>
  <si>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</si>
  <si>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</si>
  <si>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</si>
  <si>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</si>
  <si>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</si>
  <si>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</si>
  <si>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</si>
  <si>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</si>
  <si>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</si>
  <si>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</si>
  <si>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</si>
  <si>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</si>
  <si>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</si>
  <si>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</si>
  <si>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</si>
  <si>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</si>
  <si>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</si>
  <si>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</si>
  <si>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</si>
  <si>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</si>
  <si>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</si>
  <si>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</si>
  <si>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</si>
  <si>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</si>
  <si>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</si>
  <si>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</si>
  <si>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</si>
  <si>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</si>
  <si>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</si>
  <si>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</si>
  <si>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</si>
  <si>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</si>
  <si>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</si>
  <si>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</si>
  <si>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</si>
  <si>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</si>
  <si>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</si>
  <si>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</si>
  <si>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</si>
  <si>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</si>
  <si>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</si>
  <si>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</si>
  <si>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</si>
  <si>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</si>
  <si>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</si>
  <si>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</si>
  <si>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</si>
  <si>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</si>
  <si>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</si>
  <si>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</si>
  <si>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</si>
  <si>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</si>
  <si>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</si>
  <si>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</si>
  <si>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</si>
  <si>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</si>
  <si>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</si>
  <si>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</si>
  <si>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</si>
  <si>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</si>
  <si>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</si>
  <si>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</si>
  <si>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</si>
  <si>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</si>
  <si>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</si>
  <si>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</si>
  <si>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</si>
  <si>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</si>
  <si>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</si>
  <si>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</si>
  <si>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</si>
  <si>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</si>
  <si>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</si>
  <si>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</si>
  <si>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</si>
  <si>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</si>
  <si>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</si>
  <si>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</si>
  <si>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</si>
  <si>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</si>
  <si>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</si>
  <si>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</si>
  <si>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</si>
  <si>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</si>
  <si>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</si>
  <si>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</si>
  <si>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</si>
  <si>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</si>
  <si>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</si>
  <si>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</si>
  <si>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</si>
  <si>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</si>
  <si>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</si>
  <si>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</si>
  <si>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</si>
  <si>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</si>
  <si>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</si>
  <si>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</si>
  <si>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</si>
  <si>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</si>
  <si>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</si>
  <si>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</si>
  <si>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</si>
  <si>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</si>
  <si>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</si>
  <si>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</si>
  <si>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</si>
  <si>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</si>
  <si>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</si>
  <si>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</si>
  <si>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</si>
  <si>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</si>
  <si>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</si>
  <si>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</si>
  <si>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</si>
  <si>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</si>
  <si>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</si>
  <si>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</si>
  <si>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</si>
  <si>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</si>
  <si>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</si>
  <si>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</si>
  <si>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</si>
  <si>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</si>
  <si>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</si>
  <si>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</si>
  <si>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</si>
  <si>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</si>
  <si>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</si>
  <si>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</si>
  <si>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</si>
  <si>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</si>
  <si>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</si>
  <si>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</si>
  <si>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</si>
  <si>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</si>
  <si>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</si>
  <si>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</si>
  <si>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</si>
  <si>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</si>
  <si>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</si>
  <si>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</si>
  <si>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</si>
  <si>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</si>
  <si>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</si>
  <si>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</si>
  <si>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</si>
  <si>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</si>
  <si>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</si>
  <si>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</si>
  <si>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</si>
  <si>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</si>
  <si>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</si>
  <si>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</si>
  <si>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</si>
  <si>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</si>
  <si>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</si>
  <si>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</si>
  <si>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</si>
  <si>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</si>
  <si>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</si>
  <si>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</si>
  <si>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</si>
  <si>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</si>
  <si>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</si>
  <si>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</si>
  <si>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</si>
  <si>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</si>
  <si>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</si>
  <si>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</si>
  <si>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</si>
  <si>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</si>
  <si>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</si>
  <si>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</si>
  <si>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</si>
  <si>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</si>
  <si>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</si>
  <si>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</si>
  <si>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</si>
  <si>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</si>
  <si>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</si>
  <si>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</si>
  <si>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</si>
  <si>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</si>
  <si>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</si>
  <si>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</si>
  <si>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</si>
  <si>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</si>
  <si>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</si>
  <si>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</si>
  <si>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</si>
  <si>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</si>
  <si>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</si>
  <si>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</si>
  <si>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</si>
  <si>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</si>
  <si>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</si>
  <si>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</si>
  <si>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</si>
  <si>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</si>
  <si>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</si>
  <si>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</si>
  <si>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</si>
  <si>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</si>
  <si>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</si>
  <si>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</si>
  <si>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</si>
  <si>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</si>
  <si>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</si>
  <si>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</si>
  <si>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</si>
  <si>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</si>
  <si>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</si>
  <si>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</si>
  <si>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</si>
  <si>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</si>
  <si>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</si>
  <si>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</si>
  <si>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</si>
  <si>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</si>
  <si>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</si>
  <si>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</si>
  <si>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</si>
  <si>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</si>
  <si>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</si>
  <si>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</si>
  <si>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</si>
  <si>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</si>
  <si>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</si>
  <si>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</si>
  <si>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</si>
  <si>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</si>
  <si>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</si>
  <si>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</si>
  <si>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</si>
  <si>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</si>
  <si>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</si>
  <si>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</si>
  <si>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</si>
  <si>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</si>
  <si>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</si>
  <si>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</si>
  <si>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</si>
  <si>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</si>
  <si>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</si>
  <si>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</si>
  <si>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</si>
  <si>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</si>
  <si>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</si>
  <si>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</si>
  <si>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</si>
  <si>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</si>
  <si>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</si>
  <si>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</si>
  <si>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</si>
  <si>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</si>
  <si>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</si>
  <si>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</si>
  <si>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</si>
  <si>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</si>
  <si>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</si>
  <si>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</si>
  <si>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</si>
  <si>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</si>
  <si>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</si>
  <si>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</si>
  <si>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</si>
  <si>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</si>
  <si>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</si>
  <si>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</si>
  <si>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</si>
  <si>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</si>
  <si>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</si>
  <si>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</si>
  <si>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</si>
  <si>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</si>
  <si>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</si>
  <si>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</si>
  <si>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</si>
  <si>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</si>
  <si>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</si>
  <si>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</si>
  <si>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</si>
  <si>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</si>
  <si>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</si>
  <si>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</si>
  <si>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</si>
  <si>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</si>
  <si>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</si>
  <si>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</si>
  <si>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</si>
  <si>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</si>
  <si>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</si>
  <si>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</si>
  <si>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</si>
  <si>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</si>
  <si>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</si>
  <si>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</si>
  <si>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</si>
  <si>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</si>
  <si>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</si>
  <si>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</si>
  <si>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</si>
  <si>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</si>
  <si>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</si>
  <si>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</si>
  <si>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</si>
  <si>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</si>
  <si>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</si>
  <si>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</si>
  <si>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</si>
  <si>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</si>
  <si>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</si>
  <si>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</si>
  <si>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</si>
  <si>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</si>
  <si>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</si>
  <si>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</si>
  <si>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</si>
  <si>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</si>
  <si>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</si>
  <si>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</si>
  <si>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</si>
  <si>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</si>
  <si>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</si>
  <si>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</si>
  <si>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</si>
  <si>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</si>
  <si>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</si>
  <si>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</si>
  <si>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</si>
  <si>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</si>
  <si>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</si>
  <si>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</si>
  <si>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</si>
  <si>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</si>
  <si>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</si>
  <si>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</si>
  <si>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</si>
  <si>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</si>
  <si>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</si>
  <si>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</si>
  <si>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</si>
  <si>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</si>
  <si>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</si>
  <si>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</si>
  <si>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</si>
  <si>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</si>
  <si>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</si>
  <si>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</si>
  <si>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</si>
  <si>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</si>
  <si>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</si>
  <si>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</si>
  <si>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</si>
  <si>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</si>
  <si>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</si>
  <si>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</si>
  <si>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</si>
  <si>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</si>
  <si>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</si>
  <si>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</si>
  <si>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</si>
  <si>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</si>
  <si>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</si>
  <si>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</si>
  <si>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</si>
  <si>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</si>
  <si>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</si>
  <si>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</si>
  <si>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</si>
  <si>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</si>
  <si>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</si>
  <si>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</si>
  <si>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</si>
  <si>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</si>
  <si>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</si>
  <si>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</si>
  <si>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</si>
  <si>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</si>
  <si>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</si>
  <si>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</si>
  <si>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</si>
  <si>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</si>
  <si>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</si>
  <si>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</si>
  <si>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</si>
  <si>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</si>
  <si>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</si>
  <si>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</si>
  <si>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</si>
  <si>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</si>
  <si>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</si>
  <si>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</si>
  <si>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</si>
  <si>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</si>
  <si>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</si>
  <si>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</si>
  <si>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</si>
  <si>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</si>
  <si>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</si>
  <si>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</si>
  <si>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</si>
  <si>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</si>
  <si>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</si>
  <si>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</si>
  <si>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</si>
  <si>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</si>
  <si>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</si>
  <si>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</si>
  <si>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</si>
  <si>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</si>
  <si>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</si>
  <si>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</si>
  <si>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</si>
  <si>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</si>
  <si>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</si>
  <si>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</si>
  <si>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</si>
  <si>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</si>
  <si>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</si>
  <si>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</si>
  <si>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</si>
  <si>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</si>
  <si>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</si>
  <si>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</si>
  <si>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</si>
  <si>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</si>
  <si>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</si>
  <si>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</si>
  <si>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</si>
  <si>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</si>
  <si>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</si>
  <si>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</si>
  <si>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</si>
  <si>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</si>
  <si>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</si>
  <si>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</si>
  <si>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</si>
  <si>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</si>
  <si>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</si>
  <si>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</si>
  <si>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</si>
  <si>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</si>
  <si>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</si>
  <si>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</si>
  <si>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</si>
  <si>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</si>
  <si>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</si>
  <si>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</si>
  <si>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</si>
  <si>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</si>
  <si>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</si>
  <si>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</si>
  <si>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</si>
  <si>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</si>
  <si>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</si>
  <si>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</si>
  <si>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</si>
  <si>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</si>
  <si>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</si>
  <si>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</si>
  <si>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</si>
  <si>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</si>
  <si>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</si>
  <si>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</si>
  <si>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</si>
  <si>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</si>
  <si>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</si>
  <si>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</si>
  <si>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</si>
  <si>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</si>
  <si>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</si>
  <si>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</si>
  <si>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</si>
  <si>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</si>
  <si>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</si>
  <si>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</si>
  <si>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</si>
  <si>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</si>
  <si>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</si>
  <si>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</si>
  <si>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</si>
  <si>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</si>
  <si>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</si>
  <si>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</si>
  <si>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</si>
  <si>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</si>
  <si>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</si>
  <si>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</si>
  <si>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</si>
  <si>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</si>
  <si>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</si>
  <si>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</si>
  <si>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</si>
  <si>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</si>
  <si>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</si>
  <si>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</si>
  <si>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</si>
  <si>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</si>
  <si>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</si>
  <si>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</si>
  <si>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</si>
  <si>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</si>
  <si>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</si>
  <si>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</si>
  <si>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</si>
  <si>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</si>
  <si>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</si>
  <si>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</si>
  <si>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</si>
  <si>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</si>
  <si>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</si>
  <si>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</si>
  <si>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</si>
  <si>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</si>
  <si>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</si>
  <si>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</si>
  <si>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</si>
  <si>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</si>
  <si>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</si>
  <si>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</si>
  <si>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</si>
  <si>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</si>
  <si>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</si>
  <si>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</si>
  <si>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</si>
  <si>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</si>
  <si>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</si>
  <si>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</si>
  <si>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</si>
  <si>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</si>
  <si>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</si>
  <si>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</si>
  <si>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</si>
  <si>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</si>
  <si>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</si>
  <si>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</si>
  <si>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</si>
  <si>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</si>
  <si>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</si>
  <si>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</si>
  <si>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</si>
  <si>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</si>
  <si>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</si>
  <si>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</si>
  <si>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</si>
  <si>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</si>
  <si>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</si>
  <si>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</si>
  <si>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</si>
  <si>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</si>
  <si>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</si>
  <si>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</si>
  <si>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</si>
  <si>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</si>
  <si>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</si>
  <si>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</si>
  <si>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</si>
  <si>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</si>
  <si>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</si>
  <si>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</si>
  <si>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</si>
  <si>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</si>
  <si>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</si>
  <si>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</si>
  <si>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</si>
  <si>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</si>
  <si>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</si>
  <si>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</si>
  <si>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</si>
  <si>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</si>
  <si>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</si>
  <si>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</si>
  <si>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</si>
  <si>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</si>
  <si>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</si>
  <si>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</si>
  <si>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</si>
  <si>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</si>
  <si>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</si>
  <si>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</si>
  <si>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</si>
  <si>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</si>
  <si>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</si>
  <si>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</si>
  <si>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</si>
  <si>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</si>
  <si>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</si>
  <si>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</si>
  <si>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</si>
  <si>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</si>
  <si>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</si>
  <si>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</si>
  <si>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</si>
  <si>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</si>
  <si>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</si>
  <si>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</si>
  <si>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</si>
  <si>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</si>
  <si>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</si>
  <si>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</si>
  <si>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</si>
  <si>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</si>
  <si>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</si>
  <si>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</si>
  <si>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</si>
  <si>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</si>
  <si>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</si>
  <si>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</si>
  <si>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</si>
  <si>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</si>
  <si>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</si>
  <si>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</si>
  <si>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</si>
  <si>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</si>
  <si>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</si>
  <si>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</si>
  <si>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</si>
  <si>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</si>
  <si>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</si>
  <si>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</si>
  <si>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</si>
  <si>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</si>
  <si>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</si>
  <si>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</si>
  <si>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</si>
  <si>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</si>
  <si>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</si>
  <si>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</si>
  <si>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</si>
  <si>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</si>
  <si>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</si>
  <si>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</si>
  <si>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</si>
  <si>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</si>
  <si>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</si>
  <si>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</si>
  <si>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</si>
  <si>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</si>
  <si>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</si>
  <si>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</si>
  <si>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</si>
  <si>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</si>
  <si>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</si>
  <si>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</si>
  <si>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</si>
  <si>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</si>
  <si>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</si>
  <si>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</si>
  <si>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</si>
  <si>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</si>
  <si>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</si>
  <si>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</si>
  <si>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</si>
  <si>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</si>
  <si>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</si>
  <si>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</si>
  <si>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</si>
  <si>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</si>
  <si>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</si>
  <si>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</si>
  <si>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</si>
  <si>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</si>
  <si>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</si>
  <si>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</si>
  <si>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</si>
  <si>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</si>
  <si>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</si>
  <si>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</si>
  <si>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</si>
  <si>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</si>
  <si>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</si>
  <si>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</si>
  <si>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</si>
  <si>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</si>
  <si>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</si>
  <si>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</si>
  <si>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</si>
  <si>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</si>
  <si>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</si>
  <si>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</si>
  <si>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</si>
  <si>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</si>
  <si>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</si>
  <si>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</si>
  <si>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</si>
  <si>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</si>
  <si>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</si>
  <si>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</si>
  <si>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</si>
  <si>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</si>
  <si>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</si>
  <si>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</si>
  <si>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</si>
  <si>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</si>
  <si>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</si>
  <si>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</si>
  <si>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</si>
  <si>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</si>
  <si>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</si>
  <si>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</si>
  <si>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</si>
  <si>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</si>
  <si>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</si>
  <si>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</si>
  <si>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</si>
  <si>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</si>
  <si>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</si>
  <si>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</si>
  <si>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</si>
  <si>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</si>
  <si>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</si>
  <si>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</si>
  <si>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</si>
  <si>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</si>
  <si>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</si>
  <si>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</si>
  <si>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</si>
  <si>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</si>
  <si>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</si>
  <si>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</si>
  <si>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</si>
  <si>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</si>
  <si>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</si>
  <si>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</si>
  <si>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</si>
  <si>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</si>
  <si>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</si>
  <si>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</si>
  <si>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</si>
  <si>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</si>
  <si>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</si>
  <si>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</si>
  <si>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</si>
  <si>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</si>
  <si>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</si>
  <si>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</si>
  <si>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</si>
  <si>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</si>
  <si>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</si>
  <si>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</si>
  <si>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</si>
  <si>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</si>
  <si>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</si>
  <si>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</si>
  <si>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</si>
  <si>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</si>
  <si>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</si>
  <si>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</si>
  <si>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</si>
  <si>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</si>
  <si>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</si>
  <si>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</si>
  <si>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</si>
  <si>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</si>
  <si>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</si>
  <si>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</si>
  <si>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</si>
  <si>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</si>
  <si>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</si>
  <si>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</si>
  <si>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</si>
  <si>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</si>
  <si>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</si>
  <si>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</si>
  <si>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</si>
  <si>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</si>
  <si>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</si>
  <si>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</si>
  <si>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</si>
  <si>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</si>
  <si>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</si>
  <si>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</si>
  <si>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</si>
  <si>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</si>
  <si>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</si>
  <si>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</si>
  <si>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</si>
  <si>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</si>
  <si>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</si>
  <si>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</si>
  <si>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</si>
  <si>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</si>
  <si>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</si>
  <si>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</si>
  <si>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</si>
  <si>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</si>
  <si>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</si>
  <si>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</si>
  <si>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</si>
  <si>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</si>
  <si>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</si>
  <si>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</si>
  <si>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</si>
  <si>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</si>
  <si>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</si>
  <si>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</si>
  <si>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</si>
  <si>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</si>
  <si>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</si>
  <si>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</si>
  <si>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</si>
  <si>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</si>
  <si>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</si>
  <si>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</si>
  <si>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</si>
  <si>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</si>
  <si>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</si>
  <si>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</si>
  <si>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</si>
  <si>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</si>
  <si>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</si>
  <si>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</si>
  <si>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</si>
  <si>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</si>
  <si>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</si>
  <si>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</si>
  <si>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</si>
  <si>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</si>
  <si>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</si>
  <si>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</si>
  <si>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</si>
  <si>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</si>
  <si>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</si>
  <si>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</si>
  <si>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</si>
  <si>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</si>
  <si>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</si>
  <si>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</si>
  <si>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</si>
  <si>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</si>
  <si>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</si>
  <si>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</si>
  <si>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</si>
  <si>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</si>
  <si>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</si>
  <si>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</si>
  <si>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</si>
  <si>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</si>
  <si>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</si>
  <si>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</si>
  <si>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</si>
  <si>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</si>
  <si>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</si>
  <si>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</si>
  <si>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</si>
  <si>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</si>
  <si>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</si>
  <si>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</si>
  <si>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</si>
  <si>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</si>
  <si>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</si>
  <si>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</si>
  <si>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</si>
  <si>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</si>
  <si>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</si>
  <si>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</si>
  <si>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</si>
  <si>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</si>
  <si>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</si>
  <si>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</si>
  <si>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</si>
  <si>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</si>
  <si>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</si>
  <si>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</si>
  <si>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</si>
  <si>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</si>
  <si>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</si>
  <si>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</si>
  <si>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</si>
  <si>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</si>
  <si>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</si>
  <si>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</si>
  <si>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</si>
  <si>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</si>
  <si>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</si>
  <si>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</si>
  <si>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</si>
  <si>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</si>
  <si>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</si>
  <si>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</si>
  <si>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</si>
  <si>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</si>
  <si>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</si>
  <si>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</si>
  <si>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</si>
  <si>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</si>
  <si>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</si>
  <si>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</si>
  <si>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</si>
  <si>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</si>
  <si>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</si>
  <si>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</si>
  <si>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</si>
  <si>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</si>
  <si>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</si>
  <si>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</si>
  <si>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</si>
  <si>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</si>
  <si>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</si>
  <si>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</si>
  <si>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</si>
  <si>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</si>
  <si>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</si>
  <si>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</si>
  <si>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</si>
  <si>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</si>
  <si>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</si>
  <si>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</si>
  <si>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</si>
  <si>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</si>
  <si>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</si>
  <si>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</si>
  <si>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</si>
  <si>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</si>
  <si>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</si>
  <si>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</si>
  <si>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</si>
  <si>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</si>
  <si>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</si>
  <si>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</si>
  <si>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</si>
  <si>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</si>
  <si>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</si>
  <si>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</si>
  <si>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</si>
  <si>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</si>
  <si>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</si>
  <si>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</si>
  <si>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</si>
  <si>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</si>
  <si>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</si>
  <si>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</si>
  <si>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</si>
  <si>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</si>
  <si>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</si>
  <si>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</si>
  <si>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</si>
  <si>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</si>
  <si>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</si>
  <si>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</si>
  <si>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</si>
  <si>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</si>
  <si>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</si>
  <si>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</si>
  <si>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</si>
  <si>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</si>
  <si>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</si>
  <si>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</si>
  <si>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</si>
  <si>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</si>
  <si>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</si>
  <si>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</si>
  <si>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</si>
  <si>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</si>
  <si>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</si>
  <si>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</si>
  <si>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</si>
  <si>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</si>
  <si>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</si>
  <si>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</si>
  <si>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</si>
  <si>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</si>
  <si>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</si>
  <si>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</si>
  <si>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</si>
  <si>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</si>
  <si>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</si>
  <si>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</si>
  <si>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</si>
  <si>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</si>
  <si>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</si>
  <si>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</si>
  <si>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</si>
  <si>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</si>
  <si>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</si>
  <si>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</si>
  <si>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</si>
  <si>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</si>
  <si>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</si>
  <si>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</si>
  <si>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</si>
  <si>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</si>
  <si>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</si>
  <si>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</si>
  <si>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</si>
  <si>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</si>
  <si>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</si>
  <si>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</si>
  <si>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</si>
  <si>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</si>
  <si>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</si>
  <si>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</si>
  <si>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</si>
  <si>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</si>
  <si>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</si>
  <si>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</si>
  <si>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</si>
  <si>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</si>
  <si>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</si>
  <si>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</si>
  <si>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</si>
  <si>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</si>
  <si>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</si>
  <si>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</si>
  <si>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</si>
  <si>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</si>
  <si>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</si>
  <si>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</si>
  <si>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</si>
  <si>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</si>
  <si>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</si>
  <si>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</si>
  <si>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</si>
  <si>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</si>
  <si>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</si>
  <si>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</si>
  <si>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</si>
  <si>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</si>
  <si>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</si>
  <si>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</si>
  <si>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</si>
  <si>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</si>
  <si>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</si>
  <si>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</si>
  <si>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</si>
  <si>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</si>
  <si>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</si>
  <si>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</si>
  <si>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</si>
  <si>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</si>
  <si>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</si>
  <si>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</si>
  <si>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</si>
  <si>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</si>
  <si>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</si>
  <si>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</si>
  <si>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</si>
  <si>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</si>
  <si>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</si>
  <si>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</si>
  <si>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</si>
  <si>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</si>
  <si>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</si>
  <si>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</si>
  <si>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</si>
  <si>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</si>
  <si>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</si>
  <si>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</si>
  <si>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</si>
  <si>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</si>
  <si>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</si>
  <si>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</si>
  <si>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</si>
  <si>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</si>
  <si>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</si>
  <si>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</si>
  <si>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</si>
  <si>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</si>
  <si>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</si>
  <si>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</si>
  <si>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</si>
  <si>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</si>
  <si>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</si>
  <si>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</si>
  <si>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</si>
  <si>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</si>
  <si>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</si>
  <si>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</si>
  <si>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</si>
  <si>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</si>
  <si>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</si>
  <si>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</si>
  <si>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</si>
  <si>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</si>
  <si>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</si>
  <si>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</si>
  <si>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</si>
  <si>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</si>
  <si>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</si>
  <si>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</si>
  <si>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</si>
  <si>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</si>
  <si>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</si>
  <si>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</si>
  <si>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</si>
  <si>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</si>
  <si>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</si>
  <si>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</si>
  <si>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</si>
  <si>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</si>
  <si>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</si>
  <si>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</si>
  <si>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</si>
  <si>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</si>
  <si>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</si>
  <si>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</si>
  <si>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</si>
  <si>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</si>
  <si>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</si>
  <si>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</si>
  <si>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</si>
  <si>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</si>
  <si>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</si>
  <si>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</si>
  <si>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</si>
  <si>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</si>
  <si>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</si>
  <si>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</si>
  <si>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</si>
  <si>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</si>
  <si>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</si>
  <si>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</si>
  <si>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</si>
  <si>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</si>
  <si>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</si>
  <si>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</si>
  <si>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</si>
  <si>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</si>
  <si>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</si>
  <si>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</si>
  <si>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</si>
  <si>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</si>
  <si>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</si>
  <si>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</si>
  <si>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</si>
  <si>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</si>
  <si>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</si>
  <si>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</si>
  <si>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</si>
  <si>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</si>
  <si>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</si>
  <si>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</si>
  <si>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</si>
  <si>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</si>
  <si>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</si>
  <si>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</si>
  <si>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</si>
  <si>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</si>
  <si>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</si>
  <si>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</si>
  <si>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</si>
  <si>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</si>
  <si>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</si>
  <si>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</si>
  <si>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</si>
  <si>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</si>
  <si>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</si>
  <si>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</si>
  <si>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</si>
  <si>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</si>
  <si>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</si>
  <si>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</si>
  <si>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</si>
  <si>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</si>
  <si>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</si>
  <si>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</si>
  <si>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</si>
  <si>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</si>
  <si>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</si>
  <si>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</si>
  <si>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</si>
  <si>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</si>
  <si>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</si>
  <si>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</si>
  <si>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</si>
  <si>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</si>
  <si>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</si>
  <si>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</si>
  <si>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</si>
  <si>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</si>
  <si>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</si>
  <si>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</si>
  <si>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</si>
  <si>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</si>
  <si>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</si>
  <si>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</si>
  <si>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</si>
  <si>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</si>
  <si>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</si>
  <si>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</si>
  <si>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</si>
  <si>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</si>
  <si>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28/02/2023</t>
  </si>
  <si>
    <t>Cut-off Date: 31/01/2023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</si>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</sst>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M8" sqref="M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1730</v>
      </c>
      <c r="F6" s="235"/>
      <c r="G6" s="235"/>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2047</v>
      </c>
      <c r="G9" s="7"/>
      <c r="H9" s="7"/>
      <c r="I9" s="7"/>
      <c r="J9" s="8"/>
    </row>
    <row r="10" spans="2:10" ht="21" x14ac:dyDescent="0.25">
      <c r="B10" s="6"/>
      <c r="C10" s="7"/>
      <c r="D10" s="7"/>
      <c r="E10" s="7"/>
      <c r="F10" s="12" t="s">
        <v>2048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1466</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1690</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1729</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318" zoomScale="80" zoomScaleNormal="80" workbookViewId="0">
      <selection activeCell="C233" sqref="C233"/>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44957</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30" x14ac:dyDescent="0.25">
      <c r="A29" s="26" t="s">
        <v>55</v>
      </c>
      <c r="B29" s="42" t="s">
        <v>56</v>
      </c>
      <c r="C29" s="72" t="s">
        <v>2049</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1918.9483327100002</v>
      </c>
      <c r="F38" s="43"/>
      <c r="H38" s="24"/>
      <c r="L38" s="24"/>
      <c r="M38" s="24"/>
    </row>
    <row r="39" spans="1:14" x14ac:dyDescent="0.25">
      <c r="A39" s="26" t="s">
        <v>65</v>
      </c>
      <c r="B39" s="43" t="s">
        <v>66</v>
      </c>
      <c r="C39" s="200">
        <v>1500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0.2792988884733334</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1910.1133327099999</v>
      </c>
      <c r="E53" s="51"/>
      <c r="F53" s="158">
        <f>IF($C$58=0,"",IF(C53="[for completion]","",C53/$C$58))</f>
        <v>0.99539591564327168</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8.8350000000000009</v>
      </c>
      <c r="E56" s="51"/>
      <c r="F56" s="166">
        <f>IF($C$58=0,"",IF(C56="[for completion]","",C56/$C$58))</f>
        <v>4.6040843567283192E-3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1918.9483327099999</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16.126491000000001</v>
      </c>
      <c r="D66" s="232">
        <v>10.604354399099707</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14.212394919999999</v>
      </c>
      <c r="D70" s="151">
        <v>15.6901017</v>
      </c>
      <c r="E70" s="22"/>
      <c r="F70" s="158">
        <f t="shared" ref="F70:F76" si="1">IF($C$77=0,"",IF(C70="[for completion]","",C70/$C$77))</f>
        <v>7.4406029614148429E-3</v>
      </c>
      <c r="G70" s="158">
        <f t="shared" ref="G70:G76" si="2">IF($D$66="ND2","ND2",IF(OR(D70="ND2",D70=""),"",D70/$D$77))</f>
        <v>8.2142255285655996E-3</v>
      </c>
      <c r="H70" s="24"/>
      <c r="L70" s="24"/>
      <c r="M70" s="24"/>
      <c r="N70" s="56"/>
    </row>
    <row r="71" spans="1:14" x14ac:dyDescent="0.25">
      <c r="A71" s="26" t="s">
        <v>113</v>
      </c>
      <c r="B71" s="141" t="s">
        <v>1488</v>
      </c>
      <c r="C71" s="151">
        <v>17.43506983</v>
      </c>
      <c r="D71" s="151">
        <v>17.969896729999999</v>
      </c>
      <c r="E71" s="22"/>
      <c r="F71" s="158">
        <f t="shared" si="1"/>
        <v>9.1277672017836507E-3</v>
      </c>
      <c r="G71" s="158">
        <f t="shared" si="2"/>
        <v>9.4077646714841555E-3</v>
      </c>
      <c r="H71" s="24"/>
      <c r="L71" s="24"/>
      <c r="M71" s="24"/>
      <c r="N71" s="56"/>
    </row>
    <row r="72" spans="1:14" x14ac:dyDescent="0.25">
      <c r="A72" s="26" t="s">
        <v>114</v>
      </c>
      <c r="B72" s="140" t="s">
        <v>1489</v>
      </c>
      <c r="C72" s="151">
        <v>15.110613600000001</v>
      </c>
      <c r="D72" s="151">
        <v>17.566718479999999</v>
      </c>
      <c r="E72" s="22"/>
      <c r="F72" s="158">
        <f t="shared" si="1"/>
        <v>7.9108466190127083E-3</v>
      </c>
      <c r="G72" s="158">
        <f t="shared" si="2"/>
        <v>9.1966891069636004E-3</v>
      </c>
      <c r="H72" s="24"/>
      <c r="L72" s="24"/>
      <c r="M72" s="24"/>
      <c r="N72" s="56"/>
    </row>
    <row r="73" spans="1:14" x14ac:dyDescent="0.25">
      <c r="A73" s="26" t="s">
        <v>115</v>
      </c>
      <c r="B73" s="140" t="s">
        <v>1490</v>
      </c>
      <c r="C73" s="151">
        <v>17.136142039999999</v>
      </c>
      <c r="D73" s="151">
        <v>22.344864810000001</v>
      </c>
      <c r="E73" s="22"/>
      <c r="F73" s="158">
        <f t="shared" si="1"/>
        <v>8.9712697914567496E-3</v>
      </c>
      <c r="G73" s="158">
        <f t="shared" si="2"/>
        <v>1.1698187969976582E-2</v>
      </c>
      <c r="H73" s="24"/>
      <c r="L73" s="24"/>
      <c r="M73" s="24"/>
      <c r="N73" s="56"/>
    </row>
    <row r="74" spans="1:14" x14ac:dyDescent="0.25">
      <c r="A74" s="26" t="s">
        <v>116</v>
      </c>
      <c r="B74" s="140" t="s">
        <v>1491</v>
      </c>
      <c r="C74" s="151">
        <v>20.933120949999999</v>
      </c>
      <c r="D74" s="151">
        <v>33.934586539999998</v>
      </c>
      <c r="E74" s="22"/>
      <c r="F74" s="158">
        <f t="shared" si="1"/>
        <v>1.0959098913937657E-2</v>
      </c>
      <c r="G74" s="158">
        <f t="shared" si="2"/>
        <v>1.7765745078515749E-2</v>
      </c>
      <c r="H74" s="24"/>
      <c r="L74" s="24"/>
      <c r="M74" s="24"/>
      <c r="N74" s="56"/>
    </row>
    <row r="75" spans="1:14" x14ac:dyDescent="0.25">
      <c r="A75" s="26" t="s">
        <v>117</v>
      </c>
      <c r="B75" s="140" t="s">
        <v>1492</v>
      </c>
      <c r="C75" s="151">
        <v>202.51065593000001</v>
      </c>
      <c r="D75" s="151">
        <v>686.57031004999999</v>
      </c>
      <c r="E75" s="22"/>
      <c r="F75" s="158">
        <f t="shared" si="1"/>
        <v>0.10602023056018629</v>
      </c>
      <c r="G75" s="158">
        <f t="shared" si="2"/>
        <v>0.35943956742918426</v>
      </c>
      <c r="H75" s="24"/>
      <c r="L75" s="24"/>
      <c r="M75" s="24"/>
      <c r="N75" s="56"/>
    </row>
    <row r="76" spans="1:14" x14ac:dyDescent="0.25">
      <c r="A76" s="26" t="s">
        <v>118</v>
      </c>
      <c r="B76" s="140" t="s">
        <v>1493</v>
      </c>
      <c r="C76" s="151">
        <v>1622.7753354399999</v>
      </c>
      <c r="D76" s="151">
        <v>1116.0368544</v>
      </c>
      <c r="E76" s="22"/>
      <c r="F76" s="158">
        <f t="shared" si="1"/>
        <v>0.84957018395220818</v>
      </c>
      <c r="G76" s="158">
        <f t="shared" si="2"/>
        <v>0.58427782021530994</v>
      </c>
      <c r="H76" s="24"/>
      <c r="L76" s="24"/>
      <c r="M76" s="24"/>
      <c r="N76" s="56"/>
    </row>
    <row r="77" spans="1:14" x14ac:dyDescent="0.25">
      <c r="A77" s="26" t="s">
        <v>119</v>
      </c>
      <c r="B77" s="60" t="s">
        <v>98</v>
      </c>
      <c r="C77" s="153">
        <f>SUM(C70:C76)</f>
        <v>1910.1133327099999</v>
      </c>
      <c r="D77" s="153">
        <f>SUM(D70:D76)</f>
        <v>1910.1133327100001</v>
      </c>
      <c r="E77" s="43"/>
      <c r="F77" s="159">
        <f>SUM(F70:F76)</f>
        <v>1</v>
      </c>
      <c r="G77" s="159">
        <f>SUM(G70:G76)</f>
        <v>0.99999999999999989</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6.3474104699999998</v>
      </c>
      <c r="D79" s="153" t="str">
        <f>IF($D$66="ND2","ND2","")</f>
        <v/>
      </c>
      <c r="E79" s="43"/>
      <c r="F79" s="158">
        <f>IF($C$77=0,"",IF(C79="","",C79/$C$77))</f>
        <v>3.323054376566506E-3</v>
      </c>
      <c r="G79" s="158" t="str">
        <f>IF($D$66="ND2","ND2",IF(OR(D79="ND2",D79=""),"",D79/$D$77))</f>
        <v/>
      </c>
      <c r="H79" s="24"/>
      <c r="L79" s="24"/>
      <c r="M79" s="24"/>
      <c r="N79" s="56"/>
    </row>
    <row r="80" spans="1:14" outlineLevel="1" x14ac:dyDescent="0.25">
      <c r="A80" s="26" t="s">
        <v>124</v>
      </c>
      <c r="B80" s="61" t="s">
        <v>125</v>
      </c>
      <c r="C80" s="153">
        <v>7.8649844499999997</v>
      </c>
      <c r="D80" s="153" t="str">
        <f>IF($D$66="ND2","ND2","")</f>
        <v/>
      </c>
      <c r="E80" s="43"/>
      <c r="F80" s="158">
        <f>IF($C$77=0,"",IF(C80="","",C80/$C$77))</f>
        <v>4.1175485848483368E-3</v>
      </c>
      <c r="G80" s="158" t="str">
        <f>IF($D$66="ND2","ND2",IF(OR(D80="ND2",D80=""),"",D80/$D$77))</f>
        <v/>
      </c>
      <c r="H80" s="24"/>
      <c r="L80" s="24"/>
      <c r="M80" s="24"/>
      <c r="N80" s="56"/>
    </row>
    <row r="81" spans="1:14" outlineLevel="1" x14ac:dyDescent="0.25">
      <c r="A81" s="26" t="s">
        <v>126</v>
      </c>
      <c r="B81" s="61" t="s">
        <v>127</v>
      </c>
      <c r="C81" s="153">
        <v>9.2796114000000003</v>
      </c>
      <c r="D81" s="153" t="str">
        <f>IF($D$66="ND2","ND2","")</f>
        <v/>
      </c>
      <c r="E81" s="43"/>
      <c r="F81" s="158">
        <f>IF($C$77=0,"",IF(C81="","",C81/$C$77))</f>
        <v>4.858147022530031E-3</v>
      </c>
      <c r="G81" s="158" t="str">
        <f>IF($D$66="ND2","ND2",IF(OR(D81="ND2",D81=""),"",D81/$D$77))</f>
        <v/>
      </c>
      <c r="H81" s="24"/>
      <c r="L81" s="24"/>
      <c r="M81" s="24"/>
      <c r="N81" s="56"/>
    </row>
    <row r="82" spans="1:14" outlineLevel="1" x14ac:dyDescent="0.25">
      <c r="A82" s="26" t="s">
        <v>128</v>
      </c>
      <c r="B82" s="61" t="s">
        <v>129</v>
      </c>
      <c r="C82" s="153">
        <v>8.1554584299999995</v>
      </c>
      <c r="D82" s="153" t="str">
        <f>IF($D$66="ND2","ND2","")</f>
        <v/>
      </c>
      <c r="E82" s="43"/>
      <c r="F82" s="158">
        <f>IF($C$77=0,"",IF(C82="","",C82/$C$77))</f>
        <v>4.2696201792536198E-3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9</v>
      </c>
      <c r="D89" s="155">
        <v>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c r="D95" s="151" t="str">
        <f>IF($D$89="ND2","ND2","")</f>
        <v/>
      </c>
      <c r="E95" s="22"/>
      <c r="F95" s="158" t="str">
        <f t="shared" si="3"/>
        <v/>
      </c>
      <c r="G95" s="158" t="str">
        <f t="shared" si="4"/>
        <v/>
      </c>
      <c r="H95" s="24"/>
      <c r="L95" s="24"/>
      <c r="M95" s="24"/>
      <c r="N95" s="56"/>
    </row>
    <row r="96" spans="1:14" x14ac:dyDescent="0.25">
      <c r="A96" s="26" t="s">
        <v>143</v>
      </c>
      <c r="B96" s="141" t="s">
        <v>1490</v>
      </c>
      <c r="C96" s="151"/>
      <c r="D96" s="151" t="str">
        <f>IF($D$89="ND2","ND2","")</f>
        <v/>
      </c>
      <c r="E96" s="22"/>
      <c r="F96" s="158" t="str">
        <f t="shared" si="3"/>
        <v/>
      </c>
      <c r="G96" s="158" t="str">
        <f t="shared" si="4"/>
        <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v>1000</v>
      </c>
      <c r="D98" s="151">
        <v>1000</v>
      </c>
      <c r="E98" s="22"/>
      <c r="F98" s="158">
        <f t="shared" si="3"/>
        <v>0.66666666666666663</v>
      </c>
      <c r="G98" s="158">
        <f t="shared" si="4"/>
        <v>0.66666666666666663</v>
      </c>
      <c r="H98" s="24"/>
      <c r="L98" s="24"/>
      <c r="M98" s="24"/>
    </row>
    <row r="99" spans="1:14" x14ac:dyDescent="0.25">
      <c r="A99" s="26" t="s">
        <v>146</v>
      </c>
      <c r="B99" s="141" t="s">
        <v>1493</v>
      </c>
      <c r="C99" s="151">
        <v>500</v>
      </c>
      <c r="D99" s="151">
        <v>500</v>
      </c>
      <c r="E99" s="22"/>
      <c r="F99" s="158">
        <f t="shared" si="3"/>
        <v>0.33333333333333331</v>
      </c>
      <c r="G99" s="158">
        <f t="shared" si="4"/>
        <v>0.33333333333333331</v>
      </c>
      <c r="H99" s="24"/>
      <c r="L99" s="24"/>
      <c r="M99" s="24"/>
    </row>
    <row r="100" spans="1:14" x14ac:dyDescent="0.25">
      <c r="A100" s="26" t="s">
        <v>147</v>
      </c>
      <c r="B100" s="60" t="s">
        <v>98</v>
      </c>
      <c r="C100" s="153">
        <f>SUM(C93:C99)</f>
        <v>1500</v>
      </c>
      <c r="D100" s="153">
        <f>SUM(D93:D99)</f>
        <v>1500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1910.1133327099999</v>
      </c>
      <c r="D112" s="151">
        <v>1910.1133327099999</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1910.1133327099999</v>
      </c>
      <c r="D129" s="151">
        <f>SUM(D112:D128)</f>
        <v>1910.1133327099999</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1500</v>
      </c>
      <c r="D155" s="151">
        <f>SUM(D138:D154)</f>
        <v>1500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1500</v>
      </c>
      <c r="D167" s="161">
        <f>SUM(D164:D166)</f>
        <v>1500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8.8349949999999993</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8.8349949999999993</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8.8349949999999993</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8.8349949999999993</v>
      </c>
      <c r="E207" s="54"/>
      <c r="F207" s="158">
        <f>SUM(F193:F196)</f>
        <v>1</v>
      </c>
      <c r="G207" s="54"/>
      <c r="H207" s="24"/>
      <c r="L207" s="24"/>
      <c r="M207" s="24"/>
      <c r="N207" s="56"/>
    </row>
    <row r="208" spans="1:14" x14ac:dyDescent="0.25">
      <c r="A208" s="26" t="s">
        <v>281</v>
      </c>
      <c r="B208" s="60" t="s">
        <v>98</v>
      </c>
      <c r="C208" s="153">
        <f>SUM(C193:C206)</f>
        <v>8.8349949999999993</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30" x14ac:dyDescent="0.25">
      <c r="A229" s="26" t="s">
        <v>304</v>
      </c>
      <c r="B229" s="43" t="s">
        <v>305</v>
      </c>
      <c r="C229" s="72" t="s">
        <v>2049</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1957</v>
      </c>
      <c r="C333" s="26" t="s">
        <v>1966</v>
      </c>
      <c r="H333" s="24"/>
      <c r="I333" s="56"/>
      <c r="J333" s="56"/>
      <c r="K333" s="56"/>
      <c r="L333" s="56"/>
      <c r="M333" s="56"/>
      <c r="N333" s="56"/>
    </row>
    <row r="334" spans="1:14" ht="30" outlineLevel="1" x14ac:dyDescent="0.25">
      <c r="A334" s="26" t="s">
        <v>380</v>
      </c>
      <c r="B334" s="55" t="s">
        <v>1967</v>
      </c>
      <c r="C334" s="26" t="s">
        <v>1968</v>
      </c>
      <c r="H334" s="24"/>
      <c r="I334" s="56"/>
      <c r="J334" s="56"/>
      <c r="K334" s="56"/>
      <c r="L334" s="56"/>
      <c r="M334" s="56"/>
      <c r="N334" s="56"/>
    </row>
    <row r="335" spans="1:14" outlineLevel="1" x14ac:dyDescent="0.25">
      <c r="A335" s="26" t="s">
        <v>381</v>
      </c>
      <c r="B335" s="55" t="s">
        <v>1969</v>
      </c>
      <c r="C335" s="26" t="s">
        <v>1970</v>
      </c>
      <c r="H335" s="24"/>
      <c r="I335" s="56"/>
      <c r="J335" s="56"/>
      <c r="K335" s="56"/>
      <c r="L335" s="56"/>
      <c r="M335" s="56"/>
      <c r="N335" s="56"/>
    </row>
    <row r="336" spans="1:14" outlineLevel="1" x14ac:dyDescent="0.25">
      <c r="A336" s="26" t="s">
        <v>382</v>
      </c>
      <c r="B336" s="55" t="s">
        <v>1971</v>
      </c>
      <c r="C336" s="26" t="s">
        <v>1970</v>
      </c>
      <c r="H336" s="24"/>
      <c r="I336" s="56"/>
      <c r="J336" s="56"/>
      <c r="K336" s="56"/>
      <c r="L336" s="56"/>
      <c r="M336" s="56"/>
      <c r="N336" s="56"/>
    </row>
    <row r="337" spans="1:14" outlineLevel="1" x14ac:dyDescent="0.25">
      <c r="A337" s="26" t="s">
        <v>383</v>
      </c>
      <c r="B337" s="55" t="s">
        <v>1972</v>
      </c>
      <c r="C337" s="26" t="s">
        <v>1965</v>
      </c>
      <c r="H337" s="24"/>
      <c r="I337" s="56"/>
      <c r="J337" s="56"/>
      <c r="K337" s="56"/>
      <c r="L337" s="56"/>
      <c r="M337" s="56"/>
      <c r="N337" s="56"/>
    </row>
    <row r="338" spans="1:14" outlineLevel="1" x14ac:dyDescent="0.25">
      <c r="A338" s="26" t="s">
        <v>384</v>
      </c>
      <c r="B338" s="55" t="s">
        <v>1973</v>
      </c>
      <c r="C338" s="26" t="s">
        <v>1974</v>
      </c>
      <c r="H338" s="24"/>
      <c r="I338" s="56"/>
      <c r="J338" s="56"/>
      <c r="K338" s="56"/>
      <c r="L338" s="56"/>
      <c r="M338" s="56"/>
      <c r="N338" s="56"/>
    </row>
    <row r="339" spans="1:14" outlineLevel="1" x14ac:dyDescent="0.25">
      <c r="A339" s="26" t="s">
        <v>385</v>
      </c>
      <c r="B339" s="55" t="s">
        <v>1975</v>
      </c>
      <c r="C339" s="26" t="s">
        <v>1976</v>
      </c>
      <c r="H339" s="24"/>
      <c r="I339" s="56"/>
      <c r="J339" s="56"/>
      <c r="K339" s="56"/>
      <c r="L339" s="56"/>
      <c r="M339" s="56"/>
      <c r="N339" s="56"/>
    </row>
    <row r="340" spans="1:14" outlineLevel="1" x14ac:dyDescent="0.25">
      <c r="A340" s="26" t="s">
        <v>386</v>
      </c>
      <c r="B340" s="55" t="s">
        <v>1977</v>
      </c>
      <c r="C340" s="26" t="s">
        <v>1978</v>
      </c>
      <c r="H340" s="24"/>
      <c r="I340" s="56"/>
      <c r="J340" s="56"/>
      <c r="K340" s="56"/>
      <c r="L340" s="56"/>
      <c r="M340" s="56"/>
      <c r="N340" s="56"/>
    </row>
    <row r="341" spans="1:14" outlineLevel="1" x14ac:dyDescent="0.25">
      <c r="A341" s="26" t="s">
        <v>387</v>
      </c>
      <c r="B341" s="55" t="s">
        <v>1979</v>
      </c>
      <c r="C341" s="26" t="s">
        <v>1978</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B3AA3051-3C35-4797-9CB5-550D9E00EBC1}"/>
    <hyperlink ref="C229" r:id="rId5" xr:uid="{73930CF9-B079-4FB2-A2F3-B0A8BF17ECC7}"/>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82" zoomScale="80" zoomScaleNormal="80" workbookViewId="0">
      <selection activeCell="D249" sqref="D249"/>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1910.1133327099999</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1910.1133327099999</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24101</v>
      </c>
      <c r="D28" s="201" t="str">
        <f>IF(C28="","","ND2")</f>
        <v>ND2</v>
      </c>
      <c r="F28" s="201">
        <f>IF(C28=0,"",IF(C28="","",C28))</f>
        <v>24101</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4.8999999999999998E-3</v>
      </c>
      <c r="D36" s="143" t="str">
        <f>IF(C36="","","ND2")</f>
        <v>ND2</v>
      </c>
      <c r="E36" s="169"/>
      <c r="F36" s="143">
        <f>IF(C36=0,"",C36)</f>
        <v>4.8999999999999998E-3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1980</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1981</v>
      </c>
      <c r="C99" s="143">
        <v>2.1497949999999998E-2</v>
      </c>
      <c r="D99" s="143" t="str">
        <f t="shared" ref="D99:D111" si="1">IF(C99="","","ND2")</f>
        <v>ND2</v>
      </c>
      <c r="E99" s="143"/>
      <c r="F99" s="143">
        <f t="shared" ref="F99:F111" si="2">IF(C99="","",C99)</f>
        <v>2.1497949999999998E-2</v>
      </c>
      <c r="G99" s="109"/>
    </row>
    <row r="100" spans="1:7" x14ac:dyDescent="0.25">
      <c r="A100" s="109" t="s">
        <v>543</v>
      </c>
      <c r="B100" s="130" t="s">
        <v>1982</v>
      </c>
      <c r="C100" s="143">
        <v>3.1038759999999999E-2</v>
      </c>
      <c r="D100" s="143" t="str">
        <f t="shared" si="1"/>
        <v>ND2</v>
      </c>
      <c r="E100" s="143"/>
      <c r="F100" s="143">
        <f t="shared" si="2"/>
        <v>3.1038759999999999E-2</v>
      </c>
      <c r="G100" s="109"/>
    </row>
    <row r="101" spans="1:7" x14ac:dyDescent="0.25">
      <c r="A101" s="109" t="s">
        <v>544</v>
      </c>
      <c r="B101" s="130" t="s">
        <v>1983</v>
      </c>
      <c r="C101" s="143">
        <v>2.8208279999999999E-2</v>
      </c>
      <c r="D101" s="143" t="str">
        <f t="shared" si="1"/>
        <v>ND2</v>
      </c>
      <c r="E101" s="143"/>
      <c r="F101" s="143">
        <f t="shared" si="2"/>
        <v>2.8208279999999999E-2</v>
      </c>
      <c r="G101" s="109"/>
    </row>
    <row r="102" spans="1:7" x14ac:dyDescent="0.25">
      <c r="A102" s="109" t="s">
        <v>545</v>
      </c>
      <c r="B102" s="130" t="s">
        <v>1984</v>
      </c>
      <c r="C102" s="143">
        <v>0.11635986</v>
      </c>
      <c r="D102" s="143" t="str">
        <f t="shared" si="1"/>
        <v>ND2</v>
      </c>
      <c r="E102" s="143"/>
      <c r="F102" s="143">
        <f t="shared" si="2"/>
        <v>0.11635986</v>
      </c>
      <c r="G102" s="109"/>
    </row>
    <row r="103" spans="1:7" x14ac:dyDescent="0.25">
      <c r="A103" s="109" t="s">
        <v>546</v>
      </c>
      <c r="B103" s="130" t="s">
        <v>1985</v>
      </c>
      <c r="C103" s="143">
        <v>1.9356120000000001E-2</v>
      </c>
      <c r="D103" s="143" t="str">
        <f t="shared" si="1"/>
        <v>ND2</v>
      </c>
      <c r="E103" s="143"/>
      <c r="F103" s="143">
        <f t="shared" si="2"/>
        <v>1.9356120000000001E-2</v>
      </c>
      <c r="G103" s="109"/>
    </row>
    <row r="104" spans="1:7" x14ac:dyDescent="0.25">
      <c r="A104" s="109" t="s">
        <v>547</v>
      </c>
      <c r="B104" s="130" t="s">
        <v>1986</v>
      </c>
      <c r="C104" s="143">
        <v>3.055134E-2</v>
      </c>
      <c r="D104" s="143" t="str">
        <f t="shared" si="1"/>
        <v>ND2</v>
      </c>
      <c r="E104" s="143"/>
      <c r="F104" s="143">
        <f t="shared" si="2"/>
        <v>3.055134E-2</v>
      </c>
      <c r="G104" s="109"/>
    </row>
    <row r="105" spans="1:7" x14ac:dyDescent="0.25">
      <c r="A105" s="109" t="s">
        <v>548</v>
      </c>
      <c r="B105" s="130" t="s">
        <v>1987</v>
      </c>
      <c r="C105" s="143">
        <v>0.14810228</v>
      </c>
      <c r="D105" s="143" t="str">
        <f t="shared" si="1"/>
        <v>ND2</v>
      </c>
      <c r="E105" s="143"/>
      <c r="F105" s="143">
        <f t="shared" si="2"/>
        <v>0.14810228</v>
      </c>
      <c r="G105" s="109"/>
    </row>
    <row r="106" spans="1:7" x14ac:dyDescent="0.25">
      <c r="A106" s="109" t="s">
        <v>549</v>
      </c>
      <c r="B106" s="130" t="s">
        <v>1988</v>
      </c>
      <c r="C106" s="143">
        <v>0.20672525</v>
      </c>
      <c r="D106" s="143" t="str">
        <f t="shared" si="1"/>
        <v>ND2</v>
      </c>
      <c r="E106" s="143"/>
      <c r="F106" s="143">
        <f t="shared" si="2"/>
        <v>0.20672525</v>
      </c>
      <c r="G106" s="109"/>
    </row>
    <row r="107" spans="1:7" x14ac:dyDescent="0.25">
      <c r="A107" s="109" t="s">
        <v>550</v>
      </c>
      <c r="B107" s="130" t="s">
        <v>1989</v>
      </c>
      <c r="C107" s="143">
        <v>6.0200469999999999E-2</v>
      </c>
      <c r="D107" s="143" t="str">
        <f t="shared" si="1"/>
        <v>ND2</v>
      </c>
      <c r="E107" s="143"/>
      <c r="F107" s="143">
        <f t="shared" si="2"/>
        <v>6.0200469999999999E-2</v>
      </c>
      <c r="G107" s="109"/>
    </row>
    <row r="108" spans="1:7" x14ac:dyDescent="0.25">
      <c r="A108" s="109" t="s">
        <v>551</v>
      </c>
      <c r="B108" s="130" t="s">
        <v>1990</v>
      </c>
      <c r="C108" s="143">
        <v>0.10664994999999999</v>
      </c>
      <c r="D108" s="143" t="str">
        <f t="shared" si="1"/>
        <v>ND2</v>
      </c>
      <c r="E108" s="143"/>
      <c r="F108" s="143">
        <f t="shared" si="2"/>
        <v>0.10664994999999999</v>
      </c>
      <c r="G108" s="109"/>
    </row>
    <row r="109" spans="1:7" x14ac:dyDescent="0.25">
      <c r="A109" s="109" t="s">
        <v>552</v>
      </c>
      <c r="B109" s="130" t="s">
        <v>1991</v>
      </c>
      <c r="C109" s="143">
        <v>1.536244E-2</v>
      </c>
      <c r="D109" s="143" t="str">
        <f t="shared" si="1"/>
        <v>ND2</v>
      </c>
      <c r="E109" s="143"/>
      <c r="F109" s="143">
        <f t="shared" si="2"/>
        <v>1.536244E-2</v>
      </c>
      <c r="G109" s="109"/>
    </row>
    <row r="110" spans="1:7" x14ac:dyDescent="0.25">
      <c r="A110" s="109" t="s">
        <v>553</v>
      </c>
      <c r="B110" s="130" t="s">
        <v>1992</v>
      </c>
      <c r="C110" s="143">
        <v>0.21594731</v>
      </c>
      <c r="D110" s="143" t="str">
        <f t="shared" si="1"/>
        <v>ND2</v>
      </c>
      <c r="E110" s="143"/>
      <c r="F110" s="143">
        <f t="shared" si="2"/>
        <v>0.21594731</v>
      </c>
      <c r="G110" s="109"/>
    </row>
    <row r="111" spans="1:7" x14ac:dyDescent="0.25">
      <c r="A111" s="109" t="s">
        <v>554</v>
      </c>
      <c r="B111" s="130" t="s">
        <v>1993</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0.97033533000000005</v>
      </c>
      <c r="D150" s="143" t="str">
        <f>IF(C150="","","ND2")</f>
        <v>ND2</v>
      </c>
      <c r="E150" s="144"/>
      <c r="F150" s="143">
        <f>IF(C150="","",C150)</f>
        <v>0.97033533000000005</v>
      </c>
    </row>
    <row r="151" spans="1:7" x14ac:dyDescent="0.25">
      <c r="A151" s="109" t="s">
        <v>576</v>
      </c>
      <c r="B151" s="109" t="s">
        <v>577</v>
      </c>
      <c r="C151" s="143">
        <v>2.9664670000000001E-2</v>
      </c>
      <c r="D151" s="143" t="str">
        <f>IF(C151="","","ND2")</f>
        <v>ND2</v>
      </c>
      <c r="E151" s="144"/>
      <c r="F151" s="143">
        <f>IF(C151="","",C151)</f>
        <v>2.9664670000000001E-2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1994</v>
      </c>
      <c r="C160" s="143">
        <v>0.49166182000000003</v>
      </c>
      <c r="D160" s="143" t="str">
        <f>IF(C160="","","ND2")</f>
        <v>ND2</v>
      </c>
      <c r="E160" s="144"/>
      <c r="F160" s="143">
        <f>IF(C160="","",C160)</f>
        <v>0.49166182000000003</v>
      </c>
    </row>
    <row r="161" spans="1:7" x14ac:dyDescent="0.25">
      <c r="A161" s="109" t="s">
        <v>588</v>
      </c>
      <c r="B161" s="109" t="s">
        <v>589</v>
      </c>
      <c r="C161" s="143">
        <v>0.50833817999999997</v>
      </c>
      <c r="D161" s="143" t="str">
        <f>IF(C161="","","ND2")</f>
        <v>ND2</v>
      </c>
      <c r="E161" s="144"/>
      <c r="F161" s="143">
        <f>IF(C161="","",C161)</f>
        <v>0.50833817999999997</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1995</v>
      </c>
      <c r="C170" s="143">
        <v>0.16717120999999999</v>
      </c>
      <c r="D170" s="143" t="str">
        <f>IF(C170="","","ND2")</f>
        <v>ND2</v>
      </c>
      <c r="E170" s="144"/>
      <c r="F170" s="143">
        <f>IF(C170="","",C170)</f>
        <v>0.16717120999999999</v>
      </c>
    </row>
    <row r="171" spans="1:7" x14ac:dyDescent="0.25">
      <c r="A171" s="109" t="s">
        <v>600</v>
      </c>
      <c r="B171" s="131" t="s">
        <v>1996</v>
      </c>
      <c r="C171" s="143">
        <v>0.25236446000000001</v>
      </c>
      <c r="D171" s="143" t="str">
        <f>IF(C171="","","ND2")</f>
        <v>ND2</v>
      </c>
      <c r="E171" s="144"/>
      <c r="F171" s="143">
        <f>IF(C171="","",C171)</f>
        <v>0.25236446000000001</v>
      </c>
    </row>
    <row r="172" spans="1:7" x14ac:dyDescent="0.25">
      <c r="A172" s="109" t="s">
        <v>602</v>
      </c>
      <c r="B172" s="131" t="s">
        <v>603</v>
      </c>
      <c r="C172" s="143">
        <v>6.9454050000000003E-2</v>
      </c>
      <c r="D172" s="143" t="str">
        <f>IF(C172="","","ND2")</f>
        <v>ND2</v>
      </c>
      <c r="E172" s="143"/>
      <c r="F172" s="143">
        <f>IF(C172="","",C172)</f>
        <v>6.9454050000000003E-2</v>
      </c>
    </row>
    <row r="173" spans="1:7" x14ac:dyDescent="0.25">
      <c r="A173" s="109" t="s">
        <v>604</v>
      </c>
      <c r="B173" s="131" t="s">
        <v>605</v>
      </c>
      <c r="C173" s="143">
        <v>7.8932479999999999E-2</v>
      </c>
      <c r="D173" s="143" t="str">
        <f>IF(C173="","","ND2")</f>
        <v>ND2</v>
      </c>
      <c r="E173" s="143"/>
      <c r="F173" s="143">
        <f>IF(C173="","",C173)</f>
        <v>7.8932479999999999E-2</v>
      </c>
    </row>
    <row r="174" spans="1:7" x14ac:dyDescent="0.25">
      <c r="A174" s="109" t="s">
        <v>606</v>
      </c>
      <c r="B174" s="131" t="s">
        <v>607</v>
      </c>
      <c r="C174" s="143">
        <v>0.43207779000000002</v>
      </c>
      <c r="D174" s="143" t="str">
        <f>IF(C174="","","ND2")</f>
        <v>ND2</v>
      </c>
      <c r="E174" s="143"/>
      <c r="F174" s="143">
        <f>IF(C174="","",C174)</f>
        <v>0.43207779000000002</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79.254526065723411</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1997</v>
      </c>
      <c r="C190" s="167">
        <v>91.947378689999994</v>
      </c>
      <c r="D190" s="170">
        <v>7389</v>
      </c>
      <c r="E190" s="136"/>
      <c r="F190" s="166">
        <f t="shared" ref="F190:F213" si="3">IF($C$214=0,"",IF(C190="[for completion]","",IF(C190="","",C190/$C$214)))</f>
        <v>4.8137132554092153E-2</v>
      </c>
      <c r="G190" s="166">
        <f t="shared" ref="G190:G213" si="4">IF($D$214=0,"",IF(D190="[for completion]","",IF(D190="","",D190/$D$214)))</f>
        <v>0.30658478901290404</v>
      </c>
    </row>
    <row r="191" spans="1:7" x14ac:dyDescent="0.25">
      <c r="A191" s="109" t="s">
        <v>627</v>
      </c>
      <c r="B191" s="130" t="s">
        <v>1998</v>
      </c>
      <c r="C191" s="167">
        <v>171.88013375</v>
      </c>
      <c r="D191" s="170">
        <v>4601</v>
      </c>
      <c r="E191" s="136"/>
      <c r="F191" s="166">
        <f t="shared" si="3"/>
        <v>8.9984259471212982E-2</v>
      </c>
      <c r="G191" s="166">
        <f t="shared" si="4"/>
        <v>0.19090494170366376</v>
      </c>
    </row>
    <row r="192" spans="1:7" x14ac:dyDescent="0.25">
      <c r="A192" s="109" t="s">
        <v>628</v>
      </c>
      <c r="B192" s="130" t="s">
        <v>1999</v>
      </c>
      <c r="C192" s="167">
        <v>195.40154798</v>
      </c>
      <c r="D192" s="170">
        <v>3124</v>
      </c>
      <c r="E192" s="136"/>
      <c r="F192" s="166">
        <f t="shared" si="3"/>
        <v>0.10229840535313751</v>
      </c>
      <c r="G192" s="166">
        <f t="shared" si="4"/>
        <v>0.12962117754450023</v>
      </c>
    </row>
    <row r="193" spans="1:7" x14ac:dyDescent="0.25">
      <c r="A193" s="109" t="s">
        <v>629</v>
      </c>
      <c r="B193" s="130" t="s">
        <v>2000</v>
      </c>
      <c r="C193" s="167">
        <v>220.44422721999999</v>
      </c>
      <c r="D193" s="170">
        <v>2500</v>
      </c>
      <c r="E193" s="136"/>
      <c r="F193" s="166">
        <f t="shared" si="3"/>
        <v>0.11540897780512409</v>
      </c>
      <c r="G193" s="166">
        <f t="shared" si="4"/>
        <v>0.10373013567901747</v>
      </c>
    </row>
    <row r="194" spans="1:7" x14ac:dyDescent="0.25">
      <c r="A194" s="109" t="s">
        <v>630</v>
      </c>
      <c r="B194" s="130" t="s">
        <v>2001</v>
      </c>
      <c r="C194" s="167">
        <v>368.95968239000001</v>
      </c>
      <c r="D194" s="170">
        <v>2991</v>
      </c>
      <c r="E194" s="136"/>
      <c r="F194" s="166">
        <f t="shared" si="3"/>
        <v>0.19316114707525409</v>
      </c>
      <c r="G194" s="166">
        <f t="shared" si="4"/>
        <v>0.1241027343263765</v>
      </c>
    </row>
    <row r="195" spans="1:7" x14ac:dyDescent="0.25">
      <c r="A195" s="109" t="s">
        <v>631</v>
      </c>
      <c r="B195" s="130" t="s">
        <v>2002</v>
      </c>
      <c r="C195" s="167">
        <v>260.72294326999997</v>
      </c>
      <c r="D195" s="170">
        <v>1500</v>
      </c>
      <c r="E195" s="136"/>
      <c r="F195" s="166">
        <f t="shared" si="3"/>
        <v>0.13649605958202263</v>
      </c>
      <c r="G195" s="166">
        <f t="shared" si="4"/>
        <v>6.2238081407410481E-2</v>
      </c>
    </row>
    <row r="196" spans="1:7" x14ac:dyDescent="0.25">
      <c r="A196" s="109" t="s">
        <v>632</v>
      </c>
      <c r="B196" s="130" t="s">
        <v>2003</v>
      </c>
      <c r="C196" s="167">
        <v>183.76251518000001</v>
      </c>
      <c r="D196" s="170">
        <v>820</v>
      </c>
      <c r="E196" s="136"/>
      <c r="F196" s="166">
        <f t="shared" si="3"/>
        <v>9.6205032462280335E-2</v>
      </c>
      <c r="G196" s="166">
        <f t="shared" si="4"/>
        <v>3.4023484502717728E-2</v>
      </c>
    </row>
    <row r="197" spans="1:7" x14ac:dyDescent="0.25">
      <c r="A197" s="109" t="s">
        <v>633</v>
      </c>
      <c r="B197" s="130" t="s">
        <v>2004</v>
      </c>
      <c r="C197" s="167">
        <v>118.84995228</v>
      </c>
      <c r="D197" s="170">
        <v>433</v>
      </c>
      <c r="E197" s="136"/>
      <c r="F197" s="166">
        <f t="shared" si="3"/>
        <v>6.2221413904995873E-2</v>
      </c>
      <c r="G197" s="166">
        <f t="shared" si="4"/>
        <v>1.7966059499605825E-2</v>
      </c>
    </row>
    <row r="198" spans="1:7" x14ac:dyDescent="0.25">
      <c r="A198" s="109" t="s">
        <v>634</v>
      </c>
      <c r="B198" s="130" t="s">
        <v>2005</v>
      </c>
      <c r="C198" s="167">
        <v>95.659769470000001</v>
      </c>
      <c r="D198" s="170">
        <v>295</v>
      </c>
      <c r="E198" s="136"/>
      <c r="F198" s="166">
        <f t="shared" si="3"/>
        <v>5.0080677325193772E-2</v>
      </c>
      <c r="G198" s="166">
        <f t="shared" si="4"/>
        <v>1.2240156010124062E-2</v>
      </c>
    </row>
    <row r="199" spans="1:7" x14ac:dyDescent="0.25">
      <c r="A199" s="109" t="s">
        <v>635</v>
      </c>
      <c r="B199" s="130" t="s">
        <v>2006</v>
      </c>
      <c r="C199" s="167">
        <v>67.973126250000007</v>
      </c>
      <c r="D199" s="170">
        <v>182</v>
      </c>
      <c r="E199" s="130"/>
      <c r="F199" s="166">
        <f t="shared" si="3"/>
        <v>3.5585912671245633E-2</v>
      </c>
      <c r="G199" s="166">
        <f t="shared" si="4"/>
        <v>7.5515538774324721E-3</v>
      </c>
    </row>
    <row r="200" spans="1:7" x14ac:dyDescent="0.25">
      <c r="A200" s="109" t="s">
        <v>636</v>
      </c>
      <c r="B200" s="130" t="s">
        <v>2007</v>
      </c>
      <c r="C200" s="167">
        <v>38.865185320000002</v>
      </c>
      <c r="D200" s="170">
        <v>91</v>
      </c>
      <c r="E200" s="130"/>
      <c r="F200" s="166">
        <f t="shared" si="3"/>
        <v>2.0347057242336233E-2</v>
      </c>
      <c r="G200" s="166">
        <f t="shared" si="4"/>
        <v>3.775776938716236E-3</v>
      </c>
    </row>
    <row r="201" spans="1:7" x14ac:dyDescent="0.25">
      <c r="A201" s="109" t="s">
        <v>637</v>
      </c>
      <c r="B201" s="130" t="s">
        <v>2008</v>
      </c>
      <c r="C201" s="167">
        <v>36.146336589999997</v>
      </c>
      <c r="D201" s="170">
        <v>76</v>
      </c>
      <c r="E201" s="130"/>
      <c r="F201" s="166">
        <f t="shared" si="3"/>
        <v>1.8923660691230755E-2</v>
      </c>
      <c r="G201" s="166">
        <f t="shared" si="4"/>
        <v>3.153396124642131E-3</v>
      </c>
    </row>
    <row r="202" spans="1:7" x14ac:dyDescent="0.25">
      <c r="A202" s="109" t="s">
        <v>638</v>
      </c>
      <c r="B202" s="130" t="s">
        <v>2009</v>
      </c>
      <c r="C202" s="167">
        <v>19.265573929999999</v>
      </c>
      <c r="D202" s="170">
        <v>37</v>
      </c>
      <c r="E202" s="130"/>
      <c r="F202" s="166">
        <f t="shared" si="3"/>
        <v>1.0086089448245825E-2</v>
      </c>
      <c r="G202" s="166">
        <f t="shared" si="4"/>
        <v>1.5352060080494586E-3</v>
      </c>
    </row>
    <row r="203" spans="1:7" x14ac:dyDescent="0.25">
      <c r="A203" s="109" t="s">
        <v>639</v>
      </c>
      <c r="B203" s="130" t="s">
        <v>2010</v>
      </c>
      <c r="C203" s="167">
        <v>16.658847089999998</v>
      </c>
      <c r="D203" s="170">
        <v>29</v>
      </c>
      <c r="E203" s="130"/>
      <c r="F203" s="166">
        <f t="shared" si="3"/>
        <v>8.7213919743521322E-3</v>
      </c>
      <c r="G203" s="166">
        <f t="shared" si="4"/>
        <v>1.2032695738766026E-3</v>
      </c>
    </row>
    <row r="204" spans="1:7" x14ac:dyDescent="0.25">
      <c r="A204" s="109" t="s">
        <v>640</v>
      </c>
      <c r="B204" s="130" t="s">
        <v>2011</v>
      </c>
      <c r="C204" s="167">
        <v>6.2285013899999999</v>
      </c>
      <c r="D204" s="170">
        <v>10</v>
      </c>
      <c r="E204" s="130"/>
      <c r="F204" s="166">
        <f t="shared" si="3"/>
        <v>3.2608020075768104E-3</v>
      </c>
      <c r="G204" s="166">
        <f t="shared" si="4"/>
        <v>4.1492054271606988E-4</v>
      </c>
    </row>
    <row r="205" spans="1:7" x14ac:dyDescent="0.25">
      <c r="A205" s="109" t="s">
        <v>641</v>
      </c>
      <c r="B205" s="130" t="s">
        <v>2012</v>
      </c>
      <c r="C205" s="167">
        <v>4.7618386499999996</v>
      </c>
      <c r="D205" s="170">
        <v>7</v>
      </c>
      <c r="F205" s="166">
        <f t="shared" si="3"/>
        <v>2.4929613172450216E-3</v>
      </c>
      <c r="G205" s="166">
        <f t="shared" si="4"/>
        <v>2.9044437990124891E-4</v>
      </c>
    </row>
    <row r="206" spans="1:7" x14ac:dyDescent="0.25">
      <c r="A206" s="109" t="s">
        <v>642</v>
      </c>
      <c r="B206" s="130" t="s">
        <v>2013</v>
      </c>
      <c r="C206" s="167">
        <v>4.43867163</v>
      </c>
      <c r="D206" s="170">
        <v>6</v>
      </c>
      <c r="E206" s="125"/>
      <c r="F206" s="166">
        <f t="shared" si="3"/>
        <v>2.3237739635598338E-3</v>
      </c>
      <c r="G206" s="166">
        <f t="shared" si="4"/>
        <v>2.4895232562964194E-4</v>
      </c>
    </row>
    <row r="207" spans="1:7" x14ac:dyDescent="0.25">
      <c r="A207" s="109" t="s">
        <v>643</v>
      </c>
      <c r="B207" s="130" t="s">
        <v>2014</v>
      </c>
      <c r="C207" s="167">
        <v>4.6669911099999997</v>
      </c>
      <c r="D207" s="170">
        <v>6</v>
      </c>
      <c r="E207" s="125"/>
      <c r="F207" s="166">
        <f t="shared" si="3"/>
        <v>2.443305865719832E-3</v>
      </c>
      <c r="G207" s="166">
        <f t="shared" si="4"/>
        <v>2.4895232562964194E-4</v>
      </c>
    </row>
    <row r="208" spans="1:7" x14ac:dyDescent="0.25">
      <c r="A208" s="109" t="s">
        <v>644</v>
      </c>
      <c r="B208" s="130" t="s">
        <v>2015</v>
      </c>
      <c r="C208" s="167">
        <v>0.81536125999999998</v>
      </c>
      <c r="D208" s="170">
        <v>1</v>
      </c>
      <c r="E208" s="125"/>
      <c r="F208" s="166">
        <f t="shared" si="3"/>
        <v>4.2686538334518341E-4</v>
      </c>
      <c r="G208" s="166">
        <f t="shared" si="4"/>
        <v>4.1492054271606986E-5</v>
      </c>
    </row>
    <row r="209" spans="1:7" x14ac:dyDescent="0.25">
      <c r="A209" s="109" t="s">
        <v>645</v>
      </c>
      <c r="B209" s="130" t="s">
        <v>2016</v>
      </c>
      <c r="C209" s="167">
        <v>2.6647492599999998</v>
      </c>
      <c r="D209" s="170">
        <v>3</v>
      </c>
      <c r="E209" s="125"/>
      <c r="F209" s="166">
        <f t="shared" si="3"/>
        <v>1.3950739018293483E-3</v>
      </c>
      <c r="G209" s="166">
        <f t="shared" si="4"/>
        <v>1.2447616281482097E-4</v>
      </c>
    </row>
    <row r="210" spans="1:7" x14ac:dyDescent="0.25">
      <c r="A210" s="109" t="s">
        <v>646</v>
      </c>
      <c r="B210" s="130" t="s">
        <v>2017</v>
      </c>
      <c r="C210" s="167">
        <v>0</v>
      </c>
      <c r="D210" s="170">
        <v>0</v>
      </c>
      <c r="E210" s="125"/>
      <c r="F210" s="166">
        <f t="shared" si="3"/>
        <v>0</v>
      </c>
      <c r="G210" s="166">
        <f t="shared" si="4"/>
        <v>0</v>
      </c>
    </row>
    <row r="211" spans="1:7" x14ac:dyDescent="0.25">
      <c r="A211" s="109" t="s">
        <v>647</v>
      </c>
      <c r="B211" s="130" t="s">
        <v>2018</v>
      </c>
      <c r="C211" s="167">
        <v>0</v>
      </c>
      <c r="D211" s="170">
        <v>0</v>
      </c>
      <c r="E211" s="125"/>
      <c r="F211" s="166">
        <f t="shared" si="3"/>
        <v>0</v>
      </c>
      <c r="G211" s="166">
        <f t="shared" si="4"/>
        <v>0</v>
      </c>
    </row>
    <row r="212" spans="1:7" x14ac:dyDescent="0.25">
      <c r="A212" s="109" t="s">
        <v>648</v>
      </c>
      <c r="B212" s="130" t="s">
        <v>2019</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1910.1133327099999</v>
      </c>
      <c r="D214" s="171">
        <f>SUM(D190:D213)</f>
        <v>24101</v>
      </c>
      <c r="E214" s="125"/>
      <c r="F214" s="172">
        <f>SUM(F190:F213)</f>
        <v>1</v>
      </c>
      <c r="G214" s="172">
        <f>SUM(G190:G213)</f>
        <v>1</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0.69599445000000004</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235.74201696</v>
      </c>
      <c r="D219" s="170">
        <v>6834</v>
      </c>
      <c r="F219" s="166">
        <f t="shared" ref="F219:F226" si="5">IF($C$227=0,"",IF(C219="[for completion]","",C219/$C$227))</f>
        <v>0.12341781658868257</v>
      </c>
      <c r="G219" s="166">
        <f t="shared" ref="G219:G226" si="6">IF($D$227=0,"",IF(D219="[for completion]","",D219/$D$227))</f>
        <v>0.28355669889216217</v>
      </c>
    </row>
    <row r="220" spans="1:7" x14ac:dyDescent="0.25">
      <c r="A220" s="109" t="s">
        <v>657</v>
      </c>
      <c r="B220" s="109" t="s">
        <v>658</v>
      </c>
      <c r="C220" s="167">
        <v>171.10429809999999</v>
      </c>
      <c r="D220" s="170">
        <v>2561</v>
      </c>
      <c r="F220" s="166">
        <f t="shared" si="5"/>
        <v>8.9578086896678205E-2</v>
      </c>
      <c r="G220" s="166">
        <f t="shared" si="6"/>
        <v>0.1062611509895855</v>
      </c>
    </row>
    <row r="221" spans="1:7" x14ac:dyDescent="0.25">
      <c r="A221" s="109" t="s">
        <v>659</v>
      </c>
      <c r="B221" s="109" t="s">
        <v>660</v>
      </c>
      <c r="C221" s="167">
        <v>205.27295189</v>
      </c>
      <c r="D221" s="170">
        <v>2829</v>
      </c>
      <c r="F221" s="166">
        <f t="shared" si="5"/>
        <v>0.10746637300246793</v>
      </c>
      <c r="G221" s="166">
        <f t="shared" si="6"/>
        <v>0.11738102153437617</v>
      </c>
    </row>
    <row r="222" spans="1:7" x14ac:dyDescent="0.25">
      <c r="A222" s="109" t="s">
        <v>661</v>
      </c>
      <c r="B222" s="109" t="s">
        <v>662</v>
      </c>
      <c r="C222" s="167">
        <v>264.01207216</v>
      </c>
      <c r="D222" s="170">
        <v>3094</v>
      </c>
      <c r="F222" s="166">
        <f t="shared" si="5"/>
        <v>0.13821801441772524</v>
      </c>
      <c r="G222" s="166">
        <f t="shared" si="6"/>
        <v>0.12837641591635202</v>
      </c>
    </row>
    <row r="223" spans="1:7" x14ac:dyDescent="0.25">
      <c r="A223" s="109" t="s">
        <v>663</v>
      </c>
      <c r="B223" s="109" t="s">
        <v>664</v>
      </c>
      <c r="C223" s="167">
        <v>304.23521506999998</v>
      </c>
      <c r="D223" s="170">
        <v>3102</v>
      </c>
      <c r="F223" s="166">
        <f t="shared" si="5"/>
        <v>0.15927600203615247</v>
      </c>
      <c r="G223" s="166">
        <f t="shared" si="6"/>
        <v>0.12870835235052488</v>
      </c>
    </row>
    <row r="224" spans="1:7" x14ac:dyDescent="0.25">
      <c r="A224" s="109" t="s">
        <v>665</v>
      </c>
      <c r="B224" s="109" t="s">
        <v>666</v>
      </c>
      <c r="C224" s="167">
        <v>307.79583563</v>
      </c>
      <c r="D224" s="170">
        <v>2720</v>
      </c>
      <c r="F224" s="166">
        <f t="shared" si="5"/>
        <v>0.16114009067373522</v>
      </c>
      <c r="G224" s="166">
        <f t="shared" si="6"/>
        <v>0.11285838761877101</v>
      </c>
    </row>
    <row r="225" spans="1:7" x14ac:dyDescent="0.25">
      <c r="A225" s="109" t="s">
        <v>667</v>
      </c>
      <c r="B225" s="109" t="s">
        <v>668</v>
      </c>
      <c r="C225" s="167">
        <v>372.72738514999998</v>
      </c>
      <c r="D225" s="170">
        <v>2506</v>
      </c>
      <c r="F225" s="166">
        <f t="shared" si="5"/>
        <v>0.19513364927995544</v>
      </c>
      <c r="G225" s="166">
        <f t="shared" si="6"/>
        <v>0.10397908800464711</v>
      </c>
    </row>
    <row r="226" spans="1:7" x14ac:dyDescent="0.25">
      <c r="A226" s="109" t="s">
        <v>669</v>
      </c>
      <c r="B226" s="109" t="s">
        <v>670</v>
      </c>
      <c r="C226" s="167">
        <v>49.223557749999998</v>
      </c>
      <c r="D226" s="170">
        <v>455</v>
      </c>
      <c r="F226" s="166">
        <f t="shared" si="5"/>
        <v>2.5769967104602838E-2</v>
      </c>
      <c r="G226" s="166">
        <f t="shared" si="6"/>
        <v>1.8878884693581181E-2</v>
      </c>
    </row>
    <row r="227" spans="1:7" x14ac:dyDescent="0.25">
      <c r="A227" s="109" t="s">
        <v>671</v>
      </c>
      <c r="B227" s="139" t="s">
        <v>98</v>
      </c>
      <c r="C227" s="167">
        <f>SUM(C219:C226)</f>
        <v>1910.1133327100001</v>
      </c>
      <c r="D227" s="170">
        <f>SUM(D219:D226)</f>
        <v>24101</v>
      </c>
      <c r="F227" s="143">
        <f>SUM(F219:F226)</f>
        <v>1</v>
      </c>
      <c r="G227" s="143">
        <f>SUM(G219:G226)</f>
        <v>1</v>
      </c>
    </row>
    <row r="228" spans="1:7" outlineLevel="1" x14ac:dyDescent="0.25">
      <c r="A228" s="109" t="s">
        <v>672</v>
      </c>
      <c r="B228" s="126" t="s">
        <v>673</v>
      </c>
      <c r="C228" s="167">
        <v>28.684943270000002</v>
      </c>
      <c r="D228" s="170">
        <v>256</v>
      </c>
      <c r="F228" s="166">
        <f t="shared" ref="F228:F233" si="7">IF($C$227=0,"",IF(C228="[for completion]","",C228/$C$227))</f>
        <v>1.5017403825616376E-2</v>
      </c>
      <c r="G228" s="166">
        <f t="shared" ref="G228:G233" si="8">IF($D$227=0,"",IF(D228="[for completion]","",D228/$D$227))</f>
        <v>1.0621965893531388E-2</v>
      </c>
    </row>
    <row r="229" spans="1:7" outlineLevel="1" x14ac:dyDescent="0.25">
      <c r="A229" s="109" t="s">
        <v>674</v>
      </c>
      <c r="B229" s="126" t="s">
        <v>675</v>
      </c>
      <c r="C229" s="167">
        <v>18.363027800000001</v>
      </c>
      <c r="D229" s="170">
        <v>172</v>
      </c>
      <c r="F229" s="166">
        <f t="shared" si="7"/>
        <v>9.6135802444492647E-3</v>
      </c>
      <c r="G229" s="166">
        <f t="shared" si="8"/>
        <v>7.136633334716402E-3</v>
      </c>
    </row>
    <row r="230" spans="1:7" outlineLevel="1" x14ac:dyDescent="0.25">
      <c r="A230" s="109" t="s">
        <v>676</v>
      </c>
      <c r="B230" s="126" t="s">
        <v>677</v>
      </c>
      <c r="C230" s="167">
        <v>0.70334580999999996</v>
      </c>
      <c r="D230" s="170">
        <v>9</v>
      </c>
      <c r="F230" s="166">
        <f t="shared" si="7"/>
        <v>3.6822203057559845E-4</v>
      </c>
      <c r="G230" s="166">
        <f t="shared" si="8"/>
        <v>3.7342848844446291E-4</v>
      </c>
    </row>
    <row r="231" spans="1:7" outlineLevel="1" x14ac:dyDescent="0.25">
      <c r="A231" s="109" t="s">
        <v>678</v>
      </c>
      <c r="B231" s="126" t="s">
        <v>679</v>
      </c>
      <c r="C231" s="167">
        <v>0.78488758999999997</v>
      </c>
      <c r="D231" s="170">
        <v>10</v>
      </c>
      <c r="F231" s="166">
        <f t="shared" si="7"/>
        <v>4.1091152894390286E-4</v>
      </c>
      <c r="G231" s="166">
        <f t="shared" si="8"/>
        <v>4.1492054271606988E-4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0.68735327999999996</v>
      </c>
      <c r="D233" s="170">
        <v>8</v>
      </c>
      <c r="F233" s="166">
        <f t="shared" si="7"/>
        <v>3.5984947501769849E-4</v>
      </c>
      <c r="G233" s="166">
        <f t="shared" si="8"/>
        <v>3.3193643417285589E-4</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0.56718952</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481.33872541</v>
      </c>
      <c r="D241" s="170">
        <v>11058</v>
      </c>
      <c r="F241" s="166">
        <f t="shared" ref="F241:F248" si="9">IF($C$249=0,"",IF(C241="[Mark as ND1 if not relevant]","",C241/$C$249))</f>
        <v>0.25199485138774147</v>
      </c>
      <c r="G241" s="166">
        <f t="shared" ref="G241:G248" si="10">IF($D$249=0,"",IF(D241="[Mark as ND1 if not relevant]","",D241/$D$249))</f>
        <v>0.45881913613543007</v>
      </c>
    </row>
    <row r="242" spans="1:7" x14ac:dyDescent="0.25">
      <c r="A242" s="109" t="s">
        <v>690</v>
      </c>
      <c r="B242" s="109" t="s">
        <v>658</v>
      </c>
      <c r="C242" s="167">
        <v>282.96888252999997</v>
      </c>
      <c r="D242" s="170">
        <v>3427</v>
      </c>
      <c r="F242" s="166">
        <f t="shared" si="9"/>
        <v>0.14814245714338528</v>
      </c>
      <c r="G242" s="166">
        <f t="shared" si="10"/>
        <v>0.14219326998879714</v>
      </c>
    </row>
    <row r="243" spans="1:7" x14ac:dyDescent="0.25">
      <c r="A243" s="109" t="s">
        <v>691</v>
      </c>
      <c r="B243" s="109" t="s">
        <v>660</v>
      </c>
      <c r="C243" s="167">
        <v>295.93634543000002</v>
      </c>
      <c r="D243" s="170">
        <v>3246</v>
      </c>
      <c r="F243" s="166">
        <f t="shared" si="9"/>
        <v>0.15493130190873869</v>
      </c>
      <c r="G243" s="166">
        <f t="shared" si="10"/>
        <v>0.13468320816563628</v>
      </c>
    </row>
    <row r="244" spans="1:7" x14ac:dyDescent="0.25">
      <c r="A244" s="109" t="s">
        <v>692</v>
      </c>
      <c r="B244" s="109" t="s">
        <v>662</v>
      </c>
      <c r="C244" s="167">
        <v>248.03127373000001</v>
      </c>
      <c r="D244" s="170">
        <v>2331</v>
      </c>
      <c r="F244" s="166">
        <f t="shared" si="9"/>
        <v>0.12985160067863732</v>
      </c>
      <c r="G244" s="166">
        <f t="shared" si="10"/>
        <v>9.6717978507115887E-2</v>
      </c>
    </row>
    <row r="245" spans="1:7" x14ac:dyDescent="0.25">
      <c r="A245" s="109" t="s">
        <v>693</v>
      </c>
      <c r="B245" s="109" t="s">
        <v>664</v>
      </c>
      <c r="C245" s="167">
        <v>224.18436586999999</v>
      </c>
      <c r="D245" s="170">
        <v>1733</v>
      </c>
      <c r="F245" s="166">
        <f t="shared" si="9"/>
        <v>0.11736704939488345</v>
      </c>
      <c r="G245" s="166">
        <f t="shared" si="10"/>
        <v>7.1905730052694905E-2</v>
      </c>
    </row>
    <row r="246" spans="1:7" x14ac:dyDescent="0.25">
      <c r="A246" s="109" t="s">
        <v>694</v>
      </c>
      <c r="B246" s="109" t="s">
        <v>666</v>
      </c>
      <c r="C246" s="167">
        <v>210.88026103000001</v>
      </c>
      <c r="D246" s="170">
        <v>1366</v>
      </c>
      <c r="F246" s="166">
        <f t="shared" si="9"/>
        <v>0.11040196276249782</v>
      </c>
      <c r="G246" s="166">
        <f t="shared" si="10"/>
        <v>5.6678146135015144E-2</v>
      </c>
    </row>
    <row r="247" spans="1:7" x14ac:dyDescent="0.25">
      <c r="A247" s="109" t="s">
        <v>695</v>
      </c>
      <c r="B247" s="109" t="s">
        <v>668</v>
      </c>
      <c r="C247" s="167">
        <v>141.83093016999999</v>
      </c>
      <c r="D247" s="170">
        <v>777</v>
      </c>
      <c r="F247" s="166">
        <f t="shared" si="9"/>
        <v>7.4252625611892553E-2</v>
      </c>
      <c r="G247" s="166">
        <f t="shared" si="10"/>
        <v>3.2239326169038629E-2</v>
      </c>
    </row>
    <row r="248" spans="1:7" x14ac:dyDescent="0.25">
      <c r="A248" s="109" t="s">
        <v>696</v>
      </c>
      <c r="B248" s="109" t="s">
        <v>670</v>
      </c>
      <c r="C248" s="167">
        <v>24.942548540000001</v>
      </c>
      <c r="D248" s="170">
        <v>163</v>
      </c>
      <c r="F248" s="166">
        <f t="shared" si="9"/>
        <v>1.305815111222349E-2</v>
      </c>
      <c r="G248" s="166">
        <f t="shared" si="10"/>
        <v>6.7632048462719389E-3</v>
      </c>
    </row>
    <row r="249" spans="1:7" x14ac:dyDescent="0.25">
      <c r="A249" s="109" t="s">
        <v>697</v>
      </c>
      <c r="B249" s="139" t="s">
        <v>98</v>
      </c>
      <c r="C249" s="167">
        <f>SUM(C241:C248)</f>
        <v>1910.1133327099999</v>
      </c>
      <c r="D249" s="170">
        <f>SUM(D241:D248)</f>
        <v>24101</v>
      </c>
      <c r="F249" s="143">
        <f>SUM(F241:F248)</f>
        <v>1</v>
      </c>
      <c r="G249" s="143">
        <f>SUM(G241:G248)</f>
        <v>0.99999999999999989</v>
      </c>
    </row>
    <row r="250" spans="1:7" outlineLevel="1" x14ac:dyDescent="0.25">
      <c r="A250" s="109" t="s">
        <v>698</v>
      </c>
      <c r="B250" s="126" t="s">
        <v>673</v>
      </c>
      <c r="C250" s="167">
        <v>16.981478509999999</v>
      </c>
      <c r="D250" s="170">
        <v>108</v>
      </c>
      <c r="F250" s="166">
        <f t="shared" ref="F250:F255" si="11">IF($C$249=0,"",IF(C250="[for completion]","",C250/$C$249))</f>
        <v>8.8902989258272391E-3</v>
      </c>
      <c r="G250" s="166">
        <f t="shared" ref="G250:G255" si="12">IF($D$249=0,"",IF(D250="[for completion]","",D250/$D$249))</f>
        <v>4.4811418613335549E-3</v>
      </c>
    </row>
    <row r="251" spans="1:7" outlineLevel="1" x14ac:dyDescent="0.25">
      <c r="A251" s="109" t="s">
        <v>699</v>
      </c>
      <c r="B251" s="126" t="s">
        <v>675</v>
      </c>
      <c r="C251" s="167">
        <v>6.6656219800000001</v>
      </c>
      <c r="D251" s="170">
        <v>45</v>
      </c>
      <c r="F251" s="166">
        <f t="shared" si="11"/>
        <v>3.4896473763381653E-3</v>
      </c>
      <c r="G251" s="166">
        <f t="shared" si="12"/>
        <v>1.8671424422223143E-3</v>
      </c>
    </row>
    <row r="252" spans="1:7" outlineLevel="1" x14ac:dyDescent="0.25">
      <c r="A252" s="109" t="s">
        <v>700</v>
      </c>
      <c r="B252" s="126" t="s">
        <v>677</v>
      </c>
      <c r="C252" s="167">
        <v>0.48859306000000002</v>
      </c>
      <c r="D252" s="170">
        <v>3</v>
      </c>
      <c r="F252" s="166">
        <f t="shared" si="11"/>
        <v>2.5579270697346623E-4</v>
      </c>
      <c r="G252" s="166">
        <f t="shared" si="12"/>
        <v>1.2447616281482097E-4</v>
      </c>
    </row>
    <row r="253" spans="1:7" outlineLevel="1" x14ac:dyDescent="0.25">
      <c r="A253" s="109" t="s">
        <v>701</v>
      </c>
      <c r="B253" s="126" t="s">
        <v>679</v>
      </c>
      <c r="C253" s="167">
        <v>0.22922443000000001</v>
      </c>
      <c r="D253" s="170">
        <v>2</v>
      </c>
      <c r="F253" s="166">
        <f t="shared" si="11"/>
        <v>1.2000566985980075E-4</v>
      </c>
      <c r="G253" s="166">
        <f t="shared" si="12"/>
        <v>8.2984108543213971E-5</v>
      </c>
    </row>
    <row r="254" spans="1:7" outlineLevel="1" x14ac:dyDescent="0.25">
      <c r="A254" s="109" t="s">
        <v>702</v>
      </c>
      <c r="B254" s="126" t="s">
        <v>681</v>
      </c>
      <c r="C254" s="167">
        <v>0</v>
      </c>
      <c r="D254" s="170">
        <v>0</v>
      </c>
      <c r="F254" s="166">
        <f t="shared" si="11"/>
        <v>0</v>
      </c>
      <c r="G254" s="166">
        <f t="shared" si="12"/>
        <v>0</v>
      </c>
    </row>
    <row r="255" spans="1:7" outlineLevel="1" x14ac:dyDescent="0.25">
      <c r="A255" s="109" t="s">
        <v>703</v>
      </c>
      <c r="B255" s="126" t="s">
        <v>683</v>
      </c>
      <c r="C255" s="167">
        <v>0.57763056000000002</v>
      </c>
      <c r="D255" s="170">
        <v>5</v>
      </c>
      <c r="F255" s="166">
        <f t="shared" si="11"/>
        <v>3.0240643322481742E-4</v>
      </c>
      <c r="G255" s="166">
        <f t="shared" si="12"/>
        <v>2.0746027135803494E-4</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2020</v>
      </c>
      <c r="C261" s="143">
        <v>0</v>
      </c>
      <c r="E261" s="125"/>
      <c r="F261" s="125"/>
    </row>
    <row r="262" spans="1:14" x14ac:dyDescent="0.25">
      <c r="A262" s="109" t="s">
        <v>711</v>
      </c>
      <c r="B262" s="109" t="s">
        <v>2021</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2022</v>
      </c>
      <c r="C277" s="143">
        <v>0.88699654999999999</v>
      </c>
      <c r="E277" s="104"/>
      <c r="F277" s="104"/>
    </row>
    <row r="278" spans="1:7" x14ac:dyDescent="0.25">
      <c r="A278" s="109" t="s">
        <v>728</v>
      </c>
      <c r="B278" s="109" t="s">
        <v>729</v>
      </c>
      <c r="C278" s="143">
        <v>0.11300345000000001</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2"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2036</v>
      </c>
    </row>
    <row r="7" spans="1:13" x14ac:dyDescent="0.25">
      <c r="A7" s="1" t="s">
        <v>1142</v>
      </c>
      <c r="B7" s="40" t="s">
        <v>1143</v>
      </c>
      <c r="C7" s="26" t="s">
        <v>2038</v>
      </c>
    </row>
    <row r="8" spans="1:13" x14ac:dyDescent="0.25">
      <c r="A8" s="1" t="s">
        <v>1144</v>
      </c>
      <c r="B8" s="40" t="s">
        <v>1145</v>
      </c>
      <c r="C8" s="26" t="s">
        <v>2037</v>
      </c>
    </row>
    <row r="9" spans="1:13" x14ac:dyDescent="0.25">
      <c r="A9" s="1" t="s">
        <v>1146</v>
      </c>
      <c r="B9" s="40" t="s">
        <v>1147</v>
      </c>
      <c r="C9" s="26" t="s">
        <v>2025</v>
      </c>
    </row>
    <row r="10" spans="1:13" ht="44.25" customHeight="1" x14ac:dyDescent="0.25">
      <c r="A10" s="1" t="s">
        <v>1148</v>
      </c>
      <c r="B10" s="40" t="s">
        <v>2031</v>
      </c>
      <c r="C10" s="26" t="s">
        <v>2032</v>
      </c>
    </row>
    <row r="11" spans="1:13" ht="54.75" customHeight="1" x14ac:dyDescent="0.25">
      <c r="A11" s="1" t="s">
        <v>1149</v>
      </c>
      <c r="B11" s="40" t="s">
        <v>2033</v>
      </c>
      <c r="C11" s="26" t="s">
        <v>2034</v>
      </c>
    </row>
    <row r="12" spans="1:13" ht="45" x14ac:dyDescent="0.25">
      <c r="A12" s="1" t="s">
        <v>1150</v>
      </c>
      <c r="B12" s="40" t="s">
        <v>1151</v>
      </c>
      <c r="C12" s="26" t="s">
        <v>2029</v>
      </c>
    </row>
    <row r="13" spans="1:13" x14ac:dyDescent="0.25">
      <c r="A13" s="1" t="s">
        <v>1152</v>
      </c>
      <c r="B13" s="40" t="s">
        <v>1153</v>
      </c>
      <c r="C13" s="26" t="s">
        <v>2028</v>
      </c>
    </row>
    <row r="14" spans="1:13" ht="30" x14ac:dyDescent="0.25">
      <c r="A14" s="1" t="s">
        <v>1154</v>
      </c>
      <c r="B14" s="40" t="s">
        <v>1155</v>
      </c>
      <c r="C14" s="26" t="s">
        <v>2027</v>
      </c>
    </row>
    <row r="15" spans="1:13" x14ac:dyDescent="0.25">
      <c r="A15" s="1" t="s">
        <v>1156</v>
      </c>
      <c r="B15" s="40" t="s">
        <v>1157</v>
      </c>
      <c r="C15" s="26" t="s">
        <v>2030</v>
      </c>
    </row>
    <row r="16" spans="1:13" ht="30" x14ac:dyDescent="0.25">
      <c r="A16" s="1" t="s">
        <v>1158</v>
      </c>
      <c r="B16" s="44" t="s">
        <v>1159</v>
      </c>
      <c r="C16" s="26" t="s">
        <v>2023</v>
      </c>
    </row>
    <row r="17" spans="1:13" ht="30" customHeight="1" x14ac:dyDescent="0.25">
      <c r="A17" s="1" t="s">
        <v>1160</v>
      </c>
      <c r="B17" s="44" t="s">
        <v>1161</v>
      </c>
      <c r="C17" s="26" t="s">
        <v>2024</v>
      </c>
    </row>
    <row r="18" spans="1:13" x14ac:dyDescent="0.25">
      <c r="A18" s="1" t="s">
        <v>1162</v>
      </c>
      <c r="B18" s="44" t="s">
        <v>1163</v>
      </c>
      <c r="C18" s="26" t="s">
        <v>2035</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2026</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opLeftCell="A3" zoomScale="80" zoomScaleNormal="80" workbookViewId="0">
      <selection activeCell="L9" sqref="L9"/>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1933</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1" t="s">
        <v>1934</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EE9B1B00-D3B9-4DE0-B008-8DBBBDAED5E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D37" sqref="D37"/>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1465</v>
      </c>
      <c r="B1" s="240"/>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2039</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2040</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1952</v>
      </c>
      <c r="C25" s="198" t="s">
        <v>1951</v>
      </c>
      <c r="D25" s="198"/>
      <c r="E25" s="32"/>
      <c r="F25" s="32"/>
      <c r="G25" s="32"/>
      <c r="H25" s="24"/>
      <c r="L25" s="24"/>
      <c r="M25" s="24"/>
    </row>
    <row r="26" spans="1:13" outlineLevel="1" x14ac:dyDescent="0.25">
      <c r="A26" s="26" t="s">
        <v>1384</v>
      </c>
      <c r="B26" s="41" t="s">
        <v>1950</v>
      </c>
      <c r="C26" s="26" t="s">
        <v>1951</v>
      </c>
      <c r="E26" s="32"/>
      <c r="F26" s="32"/>
      <c r="G26" s="32"/>
      <c r="H26" s="24"/>
      <c r="L26" s="24"/>
      <c r="M26" s="24"/>
    </row>
    <row r="27" spans="1:13" outlineLevel="1" x14ac:dyDescent="0.25">
      <c r="A27" s="26" t="s">
        <v>1385</v>
      </c>
      <c r="B27" s="41" t="s">
        <v>1960</v>
      </c>
      <c r="C27" s="26" t="s">
        <v>1961</v>
      </c>
      <c r="E27" s="32"/>
      <c r="F27" s="32"/>
      <c r="G27" s="32"/>
      <c r="H27" s="24"/>
      <c r="L27" s="24"/>
      <c r="M27" s="24"/>
    </row>
    <row r="28" spans="1:13" outlineLevel="1" x14ac:dyDescent="0.25">
      <c r="A28" s="26" t="s">
        <v>1386</v>
      </c>
      <c r="B28" s="41" t="s">
        <v>1977</v>
      </c>
      <c r="C28" s="26" t="s">
        <v>1978</v>
      </c>
      <c r="E28" s="32"/>
      <c r="F28" s="32"/>
      <c r="G28" s="32"/>
      <c r="H28" s="24"/>
      <c r="L28" s="24"/>
      <c r="M28" s="24"/>
    </row>
    <row r="29" spans="1:13" outlineLevel="1" x14ac:dyDescent="0.25">
      <c r="A29" s="26" t="s">
        <v>1387</v>
      </c>
      <c r="B29" s="41" t="s">
        <v>1979</v>
      </c>
      <c r="C29" s="26" t="s">
        <v>1978</v>
      </c>
      <c r="E29" s="32"/>
      <c r="F29" s="32"/>
      <c r="G29" s="32"/>
      <c r="H29" s="24"/>
      <c r="L29" s="24"/>
      <c r="M29" s="24"/>
    </row>
    <row r="30" spans="1:13" outlineLevel="1" x14ac:dyDescent="0.25">
      <c r="A30" s="26" t="s">
        <v>1388</v>
      </c>
      <c r="B30" s="41" t="s">
        <v>1975</v>
      </c>
      <c r="C30" s="26" t="s">
        <v>1976</v>
      </c>
      <c r="E30" s="32"/>
      <c r="F30" s="32"/>
      <c r="G30" s="32"/>
      <c r="H30" s="24"/>
      <c r="L30" s="24"/>
      <c r="M30" s="24"/>
    </row>
    <row r="31" spans="1:13" outlineLevel="1" x14ac:dyDescent="0.25">
      <c r="A31" s="26" t="s">
        <v>1389</v>
      </c>
      <c r="B31" s="41" t="s">
        <v>1962</v>
      </c>
      <c r="C31" s="26" t="s">
        <v>1963</v>
      </c>
      <c r="E31" s="32"/>
      <c r="F31" s="32"/>
      <c r="G31" s="32"/>
      <c r="H31" s="24"/>
      <c r="L31" s="24"/>
      <c r="M31" s="24"/>
    </row>
    <row r="32" spans="1:13" outlineLevel="1" x14ac:dyDescent="0.25">
      <c r="A32" s="26" t="s">
        <v>1390</v>
      </c>
      <c r="B32" s="41" t="s">
        <v>1972</v>
      </c>
      <c r="C32" s="26" t="s">
        <v>1965</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88.284700000000001</v>
      </c>
      <c r="H75" s="24"/>
    </row>
    <row r="76" spans="1:14" x14ac:dyDescent="0.25">
      <c r="A76" s="26" t="s">
        <v>1432</v>
      </c>
      <c r="B76" s="26" t="s">
        <v>1460</v>
      </c>
      <c r="C76" s="200">
        <v>262.46850000000001</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2041</v>
      </c>
      <c r="C82" s="199">
        <v>1.0491E-4</v>
      </c>
      <c r="D82" s="199" t="str">
        <f t="shared" ref="D82:D87" si="0">IF(C82="","","ND2")</f>
        <v>ND2</v>
      </c>
      <c r="E82" s="199" t="str">
        <f t="shared" ref="E82:E87" si="1">IF(C82="","","ND2")</f>
        <v>ND2</v>
      </c>
      <c r="F82" s="199" t="str">
        <f t="shared" ref="F82:F87" si="2">IF(C82="","","ND2")</f>
        <v>ND2</v>
      </c>
      <c r="G82" s="199">
        <f t="shared" ref="G82:G87" si="3">IF(C82="","",C82)</f>
        <v>1.0491E-4</v>
      </c>
      <c r="H82" s="24"/>
    </row>
    <row r="83" spans="1:8" x14ac:dyDescent="0.25">
      <c r="A83" s="26" t="s">
        <v>1439</v>
      </c>
      <c r="B83" s="198" t="s">
        <v>2042</v>
      </c>
      <c r="C83" s="199">
        <v>1.65211E-3</v>
      </c>
      <c r="D83" s="199" t="str">
        <f t="shared" si="0"/>
        <v>ND2</v>
      </c>
      <c r="E83" s="199" t="str">
        <f t="shared" si="1"/>
        <v>ND2</v>
      </c>
      <c r="F83" s="199" t="str">
        <f t="shared" si="2"/>
        <v>ND2</v>
      </c>
      <c r="G83" s="199">
        <f t="shared" si="3"/>
        <v>1.65211E-3</v>
      </c>
      <c r="H83" s="24"/>
    </row>
    <row r="84" spans="1:8" x14ac:dyDescent="0.25">
      <c r="A84" s="26" t="s">
        <v>1440</v>
      </c>
      <c r="B84" s="198" t="s">
        <v>2043</v>
      </c>
      <c r="C84" s="199">
        <v>1.1551199999999999E-3</v>
      </c>
      <c r="D84" s="199" t="str">
        <f t="shared" si="0"/>
        <v>ND2</v>
      </c>
      <c r="E84" s="199" t="str">
        <f t="shared" si="1"/>
        <v>ND2</v>
      </c>
      <c r="F84" s="199" t="str">
        <f t="shared" si="2"/>
        <v>ND2</v>
      </c>
      <c r="G84" s="199">
        <f t="shared" si="3"/>
        <v>1.1551199999999999E-3</v>
      </c>
      <c r="H84" s="24"/>
    </row>
    <row r="85" spans="1:8" x14ac:dyDescent="0.25">
      <c r="A85" s="26" t="s">
        <v>1441</v>
      </c>
      <c r="B85" s="198" t="s">
        <v>2044</v>
      </c>
      <c r="C85" s="199">
        <v>0</v>
      </c>
      <c r="D85" s="199" t="str">
        <f t="shared" si="0"/>
        <v>ND2</v>
      </c>
      <c r="E85" s="199" t="str">
        <f t="shared" si="1"/>
        <v>ND2</v>
      </c>
      <c r="F85" s="199" t="str">
        <f t="shared" si="2"/>
        <v>ND2</v>
      </c>
      <c r="G85" s="199">
        <f t="shared" si="3"/>
        <v>0</v>
      </c>
      <c r="H85" s="24"/>
    </row>
    <row r="86" spans="1:8" x14ac:dyDescent="0.25">
      <c r="A86" s="26" t="s">
        <v>1452</v>
      </c>
      <c r="B86" s="198" t="s">
        <v>2045</v>
      </c>
      <c r="C86" s="199">
        <v>0</v>
      </c>
      <c r="D86" s="199" t="str">
        <f t="shared" si="0"/>
        <v>ND2</v>
      </c>
      <c r="E86" s="199" t="str">
        <f t="shared" si="1"/>
        <v>ND2</v>
      </c>
      <c r="F86" s="199" t="str">
        <f t="shared" si="2"/>
        <v>ND2</v>
      </c>
      <c r="G86" s="199">
        <f t="shared" si="3"/>
        <v>0</v>
      </c>
      <c r="H86" s="24"/>
    </row>
    <row r="87" spans="1:8" outlineLevel="1" x14ac:dyDescent="0.25">
      <c r="A87" s="26" t="s">
        <v>1442</v>
      </c>
      <c r="B87" s="26" t="s">
        <v>2046</v>
      </c>
      <c r="C87" s="199">
        <v>0.99708786000000005</v>
      </c>
      <c r="D87" s="199" t="str">
        <f t="shared" si="0"/>
        <v>ND2</v>
      </c>
      <c r="E87" s="199" t="str">
        <f t="shared" si="1"/>
        <v>ND2</v>
      </c>
      <c r="F87" s="199" t="str">
        <f t="shared" si="2"/>
        <v>ND2</v>
      </c>
      <c r="G87" s="199">
        <f t="shared" si="3"/>
        <v>0.99708786000000005</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2023-02-22T08:54:24Z</dcterms:created>
  <dcterms:modified xsi:type="dcterms:W3CDTF">2023-02-22T09:06:48Z</dcterms:modified>
</cp:coreProperties>
</file>