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omments5.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Z:\99 PROGRAMMA\Covered Bond SB\Maand Rapportages\2024\202407\Investor Report\"/>
    </mc:Choice>
  </mc:AlternateContent>
  <xr:revisionPtr revIDLastSave="0" documentId="13_ncr:1_{365DD3F2-1E29-4F30-9736-25B9E40076BE}" xr6:coauthVersionLast="47" xr6:coauthVersionMax="47" xr10:uidLastSave="{00000000-0000-0000-0000-000000000000}"/>
  <bookViews>
    <workbookView xWindow="19090" yWindow="-1330" windowWidth="38620" windowHeight="212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8" i="24"/>
  <c r="F197" i="24"/>
  <c r="F196" i="24"/>
  <c r="F195" i="24"/>
  <c r="F194" i="24"/>
  <c r="F193" i="24"/>
  <c r="C192" i="24"/>
  <c r="F191" i="24"/>
  <c r="F190" i="24"/>
  <c r="F189" i="24"/>
  <c r="F188" i="24"/>
  <c r="C121" i="24"/>
  <c r="C117" i="24"/>
  <c r="C89" i="24"/>
  <c r="C82" i="24"/>
  <c r="F80" i="24" s="1"/>
  <c r="F81" i="24"/>
  <c r="D77" i="24"/>
  <c r="C77" i="24"/>
  <c r="F74" i="24" s="1"/>
  <c r="G72" i="24"/>
  <c r="G71" i="24"/>
  <c r="F68" i="24"/>
  <c r="G66" i="24"/>
  <c r="G65" i="24"/>
  <c r="F62" i="24"/>
  <c r="D46" i="24"/>
  <c r="C46" i="24"/>
  <c r="G45" i="24"/>
  <c r="G44" i="24"/>
  <c r="G43" i="24"/>
  <c r="G42" i="24"/>
  <c r="G41" i="24"/>
  <c r="G40" i="24"/>
  <c r="G39" i="24"/>
  <c r="G38" i="24"/>
  <c r="G37" i="24"/>
  <c r="G36" i="24"/>
  <c r="F36" i="24"/>
  <c r="G35" i="24"/>
  <c r="G34" i="24"/>
  <c r="G33" i="24"/>
  <c r="G32" i="24"/>
  <c r="G31"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6" i="19" s="1"/>
  <c r="C618" i="19"/>
  <c r="F614" i="19" s="1"/>
  <c r="F618" i="19" s="1"/>
  <c r="D602" i="19"/>
  <c r="C602" i="19"/>
  <c r="G601" i="19"/>
  <c r="F601" i="19"/>
  <c r="G600" i="19"/>
  <c r="G599" i="19"/>
  <c r="G598" i="19"/>
  <c r="G597" i="19"/>
  <c r="G596" i="19"/>
  <c r="G595" i="19"/>
  <c r="G594" i="19"/>
  <c r="G593" i="19"/>
  <c r="G592" i="19"/>
  <c r="G591" i="19"/>
  <c r="G590" i="19"/>
  <c r="G589" i="19"/>
  <c r="G602" i="19" s="1"/>
  <c r="D587" i="19"/>
  <c r="C587" i="19"/>
  <c r="F586" i="19" s="1"/>
  <c r="G585" i="19"/>
  <c r="F584" i="19"/>
  <c r="G583" i="19"/>
  <c r="F583" i="19"/>
  <c r="G582" i="19"/>
  <c r="F582" i="19"/>
  <c r="G581" i="19"/>
  <c r="F581" i="19"/>
  <c r="F578" i="19"/>
  <c r="G577" i="19"/>
  <c r="F577" i="19"/>
  <c r="G576" i="19"/>
  <c r="F576" i="19"/>
  <c r="G575" i="19"/>
  <c r="F575" i="19"/>
  <c r="G573" i="19"/>
  <c r="F572" i="19"/>
  <c r="G571" i="19"/>
  <c r="F571" i="19"/>
  <c r="F570" i="19"/>
  <c r="G569" i="19"/>
  <c r="F569" i="19"/>
  <c r="D564" i="19"/>
  <c r="C564" i="19"/>
  <c r="F563" i="19"/>
  <c r="F562" i="19"/>
  <c r="F561" i="19"/>
  <c r="G560" i="19"/>
  <c r="F560" i="19"/>
  <c r="F559" i="19"/>
  <c r="F558" i="19"/>
  <c r="F557" i="19"/>
  <c r="G556" i="19"/>
  <c r="F556" i="19"/>
  <c r="F555" i="19"/>
  <c r="F554" i="19"/>
  <c r="F553" i="19"/>
  <c r="F552" i="19"/>
  <c r="F551" i="19"/>
  <c r="F550" i="19"/>
  <c r="G549" i="19"/>
  <c r="F549" i="19"/>
  <c r="F548" i="19"/>
  <c r="F547" i="19"/>
  <c r="G546" i="19"/>
  <c r="F546" i="19"/>
  <c r="D507" i="19"/>
  <c r="C507" i="19"/>
  <c r="G506" i="19"/>
  <c r="G505" i="19"/>
  <c r="G503" i="19"/>
  <c r="F502" i="19"/>
  <c r="G501" i="19"/>
  <c r="F501" i="19"/>
  <c r="G499" i="19"/>
  <c r="D485" i="19"/>
  <c r="G477" i="19" s="1"/>
  <c r="C485" i="19"/>
  <c r="F484" i="19"/>
  <c r="F483" i="19"/>
  <c r="F482" i="19"/>
  <c r="F481" i="19"/>
  <c r="F480" i="19"/>
  <c r="F479" i="19"/>
  <c r="F478" i="19"/>
  <c r="F477" i="19"/>
  <c r="D472" i="19"/>
  <c r="C472" i="19"/>
  <c r="F471" i="19" s="1"/>
  <c r="G470" i="19"/>
  <c r="F469" i="19"/>
  <c r="G468" i="19"/>
  <c r="F468" i="19"/>
  <c r="F467" i="19"/>
  <c r="G466" i="19"/>
  <c r="F466" i="19"/>
  <c r="G464" i="19"/>
  <c r="F463" i="19"/>
  <c r="G462" i="19"/>
  <c r="F462" i="19"/>
  <c r="G461" i="19"/>
  <c r="F461" i="19"/>
  <c r="G460" i="19"/>
  <c r="F460" i="19"/>
  <c r="F457" i="19"/>
  <c r="G456" i="19"/>
  <c r="F456" i="19"/>
  <c r="G455" i="19"/>
  <c r="F455" i="19"/>
  <c r="G454" i="19"/>
  <c r="F454" i="19"/>
  <c r="G452" i="19"/>
  <c r="F451" i="19"/>
  <c r="G450" i="19"/>
  <c r="F450" i="19"/>
  <c r="F449" i="19"/>
  <c r="G448" i="19"/>
  <c r="F448" i="19"/>
  <c r="G404" i="19"/>
  <c r="G403" i="19"/>
  <c r="D403" i="19"/>
  <c r="C403" i="19"/>
  <c r="G402" i="19"/>
  <c r="G401" i="19"/>
  <c r="G400" i="19"/>
  <c r="G399" i="19"/>
  <c r="G398" i="19"/>
  <c r="G397" i="19"/>
  <c r="G396" i="19"/>
  <c r="G395" i="19"/>
  <c r="D392" i="19"/>
  <c r="G391" i="19" s="1"/>
  <c r="C392" i="19"/>
  <c r="F391" i="19"/>
  <c r="G390" i="19"/>
  <c r="F390" i="19"/>
  <c r="G389" i="19"/>
  <c r="F389" i="19"/>
  <c r="G388" i="19"/>
  <c r="G392" i="19" s="1"/>
  <c r="F388" i="19"/>
  <c r="D385" i="19"/>
  <c r="G383" i="19" s="1"/>
  <c r="C385" i="19"/>
  <c r="F384" i="19"/>
  <c r="F383" i="19"/>
  <c r="F382" i="19"/>
  <c r="G381" i="19"/>
  <c r="F381" i="19"/>
  <c r="F380" i="19"/>
  <c r="G379" i="19"/>
  <c r="F379" i="19"/>
  <c r="F378" i="19"/>
  <c r="F385" i="19" s="1"/>
  <c r="G367" i="19"/>
  <c r="D366" i="19"/>
  <c r="C366" i="19"/>
  <c r="F365" i="19" s="1"/>
  <c r="G364" i="19"/>
  <c r="F363" i="19"/>
  <c r="G362" i="19"/>
  <c r="F362" i="19"/>
  <c r="G361" i="19"/>
  <c r="F361" i="19"/>
  <c r="G360" i="19"/>
  <c r="F360" i="19"/>
  <c r="F357" i="19"/>
  <c r="G356" i="19"/>
  <c r="F356" i="19"/>
  <c r="G355" i="19"/>
  <c r="F355" i="19"/>
  <c r="G354" i="19"/>
  <c r="F354" i="19"/>
  <c r="D349" i="19"/>
  <c r="C349" i="19"/>
  <c r="F367" i="19" s="1"/>
  <c r="G348" i="19"/>
  <c r="G347" i="19"/>
  <c r="G346" i="19"/>
  <c r="G345" i="19"/>
  <c r="G344" i="19"/>
  <c r="G343" i="19"/>
  <c r="F343" i="19"/>
  <c r="G342" i="19"/>
  <c r="F342" i="19"/>
  <c r="G341" i="19"/>
  <c r="G340" i="19"/>
  <c r="G339" i="19"/>
  <c r="G338" i="19"/>
  <c r="G337" i="19"/>
  <c r="G336" i="19"/>
  <c r="G335" i="19"/>
  <c r="G334" i="19"/>
  <c r="G333" i="19"/>
  <c r="G332" i="19"/>
  <c r="G349" i="19" s="1"/>
  <c r="G331" i="19"/>
  <c r="F331" i="19"/>
  <c r="D326" i="19"/>
  <c r="G325" i="19" s="1"/>
  <c r="C326" i="19"/>
  <c r="F325" i="19" s="1"/>
  <c r="G323" i="19"/>
  <c r="F322" i="19"/>
  <c r="G321" i="19"/>
  <c r="F321" i="19"/>
  <c r="G320" i="19"/>
  <c r="F320" i="19"/>
  <c r="G319" i="19"/>
  <c r="G317" i="19"/>
  <c r="F316" i="19"/>
  <c r="G315" i="19"/>
  <c r="F315" i="19"/>
  <c r="F314" i="19"/>
  <c r="G313" i="19"/>
  <c r="G311" i="19"/>
  <c r="F310" i="19"/>
  <c r="G309" i="19"/>
  <c r="F309" i="19"/>
  <c r="G308" i="19"/>
  <c r="F308" i="19"/>
  <c r="D273" i="19"/>
  <c r="G271" i="19" s="1"/>
  <c r="C273" i="19"/>
  <c r="F272" i="19" s="1"/>
  <c r="G272" i="19"/>
  <c r="F271" i="19"/>
  <c r="G270" i="19"/>
  <c r="F270" i="19"/>
  <c r="G269" i="19"/>
  <c r="F269" i="19"/>
  <c r="G268" i="19"/>
  <c r="F268" i="19"/>
  <c r="G267" i="19"/>
  <c r="F267" i="19"/>
  <c r="G266" i="19"/>
  <c r="F265" i="19"/>
  <c r="D251" i="19"/>
  <c r="C251" i="19"/>
  <c r="G248" i="19"/>
  <c r="F246" i="19"/>
  <c r="D238" i="19"/>
  <c r="C238" i="19"/>
  <c r="G237" i="19"/>
  <c r="G236" i="19"/>
  <c r="G235" i="19"/>
  <c r="G234" i="19"/>
  <c r="G233" i="19"/>
  <c r="G232" i="19"/>
  <c r="G231" i="19"/>
  <c r="G230" i="19"/>
  <c r="F230" i="19"/>
  <c r="G229" i="19"/>
  <c r="G228" i="19"/>
  <c r="G227" i="19"/>
  <c r="G226" i="19"/>
  <c r="F226" i="19"/>
  <c r="G225" i="19"/>
  <c r="G224" i="19"/>
  <c r="G223" i="19"/>
  <c r="G222" i="19"/>
  <c r="G221" i="19"/>
  <c r="G220" i="19"/>
  <c r="F220" i="19"/>
  <c r="G219" i="19"/>
  <c r="G218" i="19"/>
  <c r="G217" i="19"/>
  <c r="G216" i="19"/>
  <c r="G215" i="19"/>
  <c r="G238" i="19" s="1"/>
  <c r="G214" i="19"/>
  <c r="F214" i="19"/>
  <c r="F97" i="19"/>
  <c r="D97" i="19"/>
  <c r="C97" i="19"/>
  <c r="F93" i="19"/>
  <c r="D93" i="19"/>
  <c r="C93" i="19"/>
  <c r="F65" i="19"/>
  <c r="D65" i="19"/>
  <c r="C65" i="19"/>
  <c r="F36" i="19"/>
  <c r="F35" i="19"/>
  <c r="F34" i="19"/>
  <c r="F33" i="19"/>
  <c r="F32" i="19"/>
  <c r="F31" i="19"/>
  <c r="F30" i="19"/>
  <c r="C29" i="19"/>
  <c r="F38" i="19" s="1"/>
  <c r="F28"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F184" i="11"/>
  <c r="F183" i="11"/>
  <c r="G182" i="11"/>
  <c r="F180" i="11"/>
  <c r="D179" i="11"/>
  <c r="C179" i="11"/>
  <c r="G178" i="11"/>
  <c r="F178" i="11"/>
  <c r="G177" i="11"/>
  <c r="F177" i="11"/>
  <c r="F175" i="11"/>
  <c r="F173" i="11"/>
  <c r="G172" i="11"/>
  <c r="G171" i="11"/>
  <c r="G163" i="11"/>
  <c r="F162" i="11"/>
  <c r="G160" i="11"/>
  <c r="F160" i="11"/>
  <c r="G159" i="11"/>
  <c r="F159" i="11"/>
  <c r="G158" i="11"/>
  <c r="F158" i="11"/>
  <c r="D157" i="11"/>
  <c r="G162" i="11" s="1"/>
  <c r="C157" i="11"/>
  <c r="G155" i="11"/>
  <c r="F155" i="11"/>
  <c r="G154" i="11"/>
  <c r="F154" i="11"/>
  <c r="G153" i="11"/>
  <c r="F153" i="11"/>
  <c r="G152" i="11"/>
  <c r="G151" i="11"/>
  <c r="G149" i="11"/>
  <c r="F149" i="11"/>
  <c r="D144" i="11"/>
  <c r="C144" i="11"/>
  <c r="G143" i="11"/>
  <c r="F142" i="11"/>
  <c r="G140" i="11"/>
  <c r="F140" i="11"/>
  <c r="G139" i="11"/>
  <c r="G138" i="11"/>
  <c r="F138" i="11"/>
  <c r="F136" i="11"/>
  <c r="G134" i="11"/>
  <c r="F134" i="11"/>
  <c r="G133" i="11"/>
  <c r="F133" i="11"/>
  <c r="G132" i="11"/>
  <c r="F132" i="11"/>
  <c r="G131" i="11"/>
  <c r="G128" i="11"/>
  <c r="F128" i="11"/>
  <c r="F127" i="11"/>
  <c r="G126" i="11"/>
  <c r="F126" i="11"/>
  <c r="G125" i="11"/>
  <c r="F124" i="11"/>
  <c r="G122" i="11"/>
  <c r="F122" i="11"/>
  <c r="G121" i="11"/>
  <c r="G120" i="11"/>
  <c r="F120" i="11"/>
  <c r="C58" i="11"/>
  <c r="C54" i="11"/>
  <c r="C26" i="11"/>
  <c r="F159" i="10"/>
  <c r="F156" i="10"/>
  <c r="F155" i="10"/>
  <c r="F154" i="10"/>
  <c r="F153" i="10"/>
  <c r="C152" i="10"/>
  <c r="F151" i="10"/>
  <c r="F148" i="10"/>
  <c r="C81" i="10"/>
  <c r="C77" i="10"/>
  <c r="C49" i="10"/>
  <c r="C42" i="10"/>
  <c r="F39" i="10" s="1"/>
  <c r="F42" i="10" s="1"/>
  <c r="F41" i="10"/>
  <c r="F40" i="10"/>
  <c r="D37" i="10"/>
  <c r="G36" i="10" s="1"/>
  <c r="C37" i="10"/>
  <c r="F21" i="24" s="1"/>
  <c r="G35" i="10"/>
  <c r="G34" i="10"/>
  <c r="G33" i="10"/>
  <c r="G32" i="10"/>
  <c r="G31" i="10"/>
  <c r="G29" i="10"/>
  <c r="G28" i="10"/>
  <c r="F28" i="10"/>
  <c r="G27" i="10"/>
  <c r="G26" i="10"/>
  <c r="G25" i="10"/>
  <c r="G23" i="10"/>
  <c r="F23" i="10"/>
  <c r="G22" i="10"/>
  <c r="F22" i="10"/>
  <c r="G622" i="9"/>
  <c r="G621" i="9"/>
  <c r="G620" i="9"/>
  <c r="G619" i="9"/>
  <c r="G618" i="9"/>
  <c r="G617" i="9"/>
  <c r="G616" i="9"/>
  <c r="G615" i="9"/>
  <c r="G614" i="9"/>
  <c r="G613" i="9"/>
  <c r="G612" i="9"/>
  <c r="G611" i="9"/>
  <c r="G610" i="9"/>
  <c r="G609" i="9"/>
  <c r="G608" i="9"/>
  <c r="G607" i="9"/>
  <c r="G606" i="9"/>
  <c r="G605" i="9"/>
  <c r="G604" i="9"/>
  <c r="D601" i="9"/>
  <c r="G598" i="9" s="1"/>
  <c r="C601" i="9"/>
  <c r="F600" i="9"/>
  <c r="G597" i="9"/>
  <c r="D585" i="9"/>
  <c r="C585" i="9"/>
  <c r="G584" i="9"/>
  <c r="F584" i="9"/>
  <c r="G582" i="9"/>
  <c r="F581" i="9"/>
  <c r="F580" i="9"/>
  <c r="G579" i="9"/>
  <c r="G578" i="9"/>
  <c r="G576" i="9"/>
  <c r="F575" i="9"/>
  <c r="G574" i="9"/>
  <c r="F574" i="9"/>
  <c r="G573" i="9"/>
  <c r="F573" i="9"/>
  <c r="F572" i="9"/>
  <c r="D567" i="9"/>
  <c r="G553" i="9" s="1"/>
  <c r="C567" i="9"/>
  <c r="F566" i="9"/>
  <c r="F565" i="9"/>
  <c r="F564" i="9"/>
  <c r="F563" i="9"/>
  <c r="F562" i="9"/>
  <c r="F561" i="9"/>
  <c r="F560" i="9"/>
  <c r="F559" i="9"/>
  <c r="F558" i="9"/>
  <c r="F557" i="9"/>
  <c r="F556" i="9"/>
  <c r="F555" i="9"/>
  <c r="F554" i="9"/>
  <c r="F553" i="9"/>
  <c r="F552" i="9"/>
  <c r="F551" i="9"/>
  <c r="F550" i="9"/>
  <c r="F549" i="9"/>
  <c r="D544" i="9"/>
  <c r="G543" i="9" s="1"/>
  <c r="C544" i="9"/>
  <c r="F543" i="9"/>
  <c r="F542" i="9"/>
  <c r="F539" i="9"/>
  <c r="F538" i="9"/>
  <c r="F537" i="9"/>
  <c r="G536" i="9"/>
  <c r="F536" i="9"/>
  <c r="F533" i="9"/>
  <c r="F532" i="9"/>
  <c r="F531" i="9"/>
  <c r="F530" i="9"/>
  <c r="F527" i="9"/>
  <c r="G526" i="9"/>
  <c r="F526" i="9"/>
  <c r="F493" i="9"/>
  <c r="F492" i="9"/>
  <c r="F489" i="9"/>
  <c r="F488" i="9"/>
  <c r="D487" i="9"/>
  <c r="G493" i="9" s="1"/>
  <c r="C487" i="9"/>
  <c r="F484" i="9"/>
  <c r="F483" i="9"/>
  <c r="F482" i="9"/>
  <c r="F481" i="9"/>
  <c r="G470" i="9"/>
  <c r="G469" i="9"/>
  <c r="F469" i="9"/>
  <c r="D465" i="9"/>
  <c r="C465" i="9"/>
  <c r="G464" i="9"/>
  <c r="G463" i="9"/>
  <c r="G462" i="9"/>
  <c r="G461" i="9"/>
  <c r="G457" i="9"/>
  <c r="F457" i="9"/>
  <c r="D452" i="9"/>
  <c r="G438" i="9" s="1"/>
  <c r="C452" i="9"/>
  <c r="F451" i="9"/>
  <c r="G450" i="9"/>
  <c r="F450" i="9"/>
  <c r="F449" i="9"/>
  <c r="F448" i="9"/>
  <c r="F447" i="9"/>
  <c r="F446" i="9"/>
  <c r="F445" i="9"/>
  <c r="F444" i="9"/>
  <c r="F443" i="9"/>
  <c r="F442" i="9"/>
  <c r="F441" i="9"/>
  <c r="F440" i="9"/>
  <c r="F439" i="9"/>
  <c r="F438" i="9"/>
  <c r="G437" i="9"/>
  <c r="F437" i="9"/>
  <c r="F436" i="9"/>
  <c r="F435" i="9"/>
  <c r="F434" i="9"/>
  <c r="F433" i="9"/>
  <c r="G432" i="9"/>
  <c r="F432" i="9"/>
  <c r="F431" i="9"/>
  <c r="F430" i="9"/>
  <c r="F429" i="9"/>
  <c r="F428" i="9"/>
  <c r="G393" i="9"/>
  <c r="G392" i="9"/>
  <c r="G391" i="9"/>
  <c r="G390" i="9"/>
  <c r="G389" i="9"/>
  <c r="G388" i="9"/>
  <c r="G387" i="9"/>
  <c r="G386" i="9"/>
  <c r="G385" i="9"/>
  <c r="G384" i="9"/>
  <c r="G383" i="9"/>
  <c r="G382" i="9"/>
  <c r="G381" i="9"/>
  <c r="G380" i="9"/>
  <c r="G379" i="9"/>
  <c r="G378" i="9"/>
  <c r="G377" i="9"/>
  <c r="G376" i="9"/>
  <c r="G375" i="9"/>
  <c r="D372" i="9"/>
  <c r="G371" i="9" s="1"/>
  <c r="C372" i="9"/>
  <c r="F371" i="9" s="1"/>
  <c r="G370" i="9"/>
  <c r="G372" i="9" s="1"/>
  <c r="F370" i="9"/>
  <c r="G369" i="9"/>
  <c r="F369" i="9"/>
  <c r="G368" i="9"/>
  <c r="F368" i="9"/>
  <c r="F372" i="9" s="1"/>
  <c r="D365" i="9"/>
  <c r="G364" i="9" s="1"/>
  <c r="C365" i="9"/>
  <c r="G363" i="9"/>
  <c r="F363" i="9"/>
  <c r="G362" i="9"/>
  <c r="F362" i="9"/>
  <c r="G361" i="9"/>
  <c r="F361" i="9"/>
  <c r="G360" i="9"/>
  <c r="F360" i="9"/>
  <c r="G359" i="9"/>
  <c r="D346" i="9"/>
  <c r="C346" i="9"/>
  <c r="G345" i="9"/>
  <c r="F345" i="9"/>
  <c r="G344" i="9"/>
  <c r="F344" i="9"/>
  <c r="F343" i="9"/>
  <c r="G341" i="9"/>
  <c r="G340" i="9"/>
  <c r="G339" i="9"/>
  <c r="F339" i="9"/>
  <c r="G338" i="9"/>
  <c r="F338" i="9"/>
  <c r="G337" i="9"/>
  <c r="F337" i="9"/>
  <c r="F335" i="9"/>
  <c r="G334" i="9"/>
  <c r="G333" i="9"/>
  <c r="D328" i="9"/>
  <c r="C328" i="9"/>
  <c r="F326" i="9"/>
  <c r="G324" i="9"/>
  <c r="G320" i="9"/>
  <c r="F320" i="9"/>
  <c r="F319" i="9"/>
  <c r="G317" i="9"/>
  <c r="G313" i="9"/>
  <c r="F313" i="9"/>
  <c r="F312" i="9"/>
  <c r="G310" i="9"/>
  <c r="D305" i="9"/>
  <c r="G304" i="9" s="1"/>
  <c r="C305" i="9"/>
  <c r="F304" i="9"/>
  <c r="G303" i="9"/>
  <c r="F303" i="9"/>
  <c r="F302" i="9"/>
  <c r="F301" i="9"/>
  <c r="G299" i="9"/>
  <c r="G298" i="9"/>
  <c r="F298" i="9"/>
  <c r="F297" i="9"/>
  <c r="G296" i="9"/>
  <c r="F296" i="9"/>
  <c r="F295" i="9"/>
  <c r="F293" i="9"/>
  <c r="G292" i="9"/>
  <c r="G291" i="9"/>
  <c r="F291" i="9"/>
  <c r="F290" i="9"/>
  <c r="G289" i="9"/>
  <c r="F289" i="9"/>
  <c r="F287" i="9"/>
  <c r="G254" i="9"/>
  <c r="G253" i="9"/>
  <c r="G252" i="9"/>
  <c r="G250" i="9"/>
  <c r="F250" i="9"/>
  <c r="D249" i="9"/>
  <c r="C249" i="9"/>
  <c r="F254" i="9" s="1"/>
  <c r="G248" i="9"/>
  <c r="G247" i="9"/>
  <c r="G245" i="9"/>
  <c r="G244" i="9"/>
  <c r="F244" i="9"/>
  <c r="G243" i="9"/>
  <c r="F243" i="9"/>
  <c r="G242" i="9"/>
  <c r="F242" i="9"/>
  <c r="G241" i="9"/>
  <c r="F232" i="9"/>
  <c r="F231" i="9"/>
  <c r="F230" i="9"/>
  <c r="F229" i="9"/>
  <c r="F228" i="9"/>
  <c r="D227" i="9"/>
  <c r="G232" i="9" s="1"/>
  <c r="C227" i="9"/>
  <c r="F226" i="9"/>
  <c r="F225" i="9"/>
  <c r="F224" i="9"/>
  <c r="F223" i="9"/>
  <c r="F221" i="9"/>
  <c r="G220" i="9"/>
  <c r="F220" i="9"/>
  <c r="F219" i="9"/>
  <c r="D214" i="9"/>
  <c r="C214" i="9"/>
  <c r="F213" i="9" s="1"/>
  <c r="F212" i="9"/>
  <c r="G210" i="9"/>
  <c r="G206" i="9"/>
  <c r="G205" i="9"/>
  <c r="F204" i="9"/>
  <c r="G200" i="9"/>
  <c r="F200" i="9"/>
  <c r="F199" i="9"/>
  <c r="G197" i="9"/>
  <c r="G193" i="9"/>
  <c r="G192" i="9"/>
  <c r="G191" i="9"/>
  <c r="F191"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D57" i="9"/>
  <c r="D44" i="9" s="1"/>
  <c r="F44" i="9"/>
  <c r="C44" i="9"/>
  <c r="F36" i="9"/>
  <c r="D36" i="9"/>
  <c r="F28" i="9"/>
  <c r="G17" i="19" s="1"/>
  <c r="D28" i="9"/>
  <c r="F25" i="9"/>
  <c r="F24" i="9"/>
  <c r="F23" i="9"/>
  <c r="F22" i="9"/>
  <c r="F21" i="9"/>
  <c r="F19" i="9"/>
  <c r="F18" i="9"/>
  <c r="F16" i="9"/>
  <c r="C15" i="9"/>
  <c r="F16"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G220" i="8" s="1"/>
  <c r="F218" i="8"/>
  <c r="G217" i="8"/>
  <c r="F217" i="8"/>
  <c r="C208" i="8"/>
  <c r="F211" i="8" s="1"/>
  <c r="C207" i="8"/>
  <c r="F186" i="8"/>
  <c r="F185" i="8"/>
  <c r="F183" i="8"/>
  <c r="F181" i="8"/>
  <c r="F180" i="8"/>
  <c r="C179" i="8"/>
  <c r="F184" i="8" s="1"/>
  <c r="F175" i="8"/>
  <c r="F174" i="8"/>
  <c r="D167" i="8"/>
  <c r="C167" i="8"/>
  <c r="F166" i="8" s="1"/>
  <c r="G166" i="8"/>
  <c r="G165" i="8"/>
  <c r="G167" i="8" s="1"/>
  <c r="G164" i="8"/>
  <c r="G162" i="8"/>
  <c r="G159" i="8"/>
  <c r="G158" i="8"/>
  <c r="D156" i="8"/>
  <c r="G161" i="8" s="1"/>
  <c r="C156" i="8"/>
  <c r="F160" i="8" s="1"/>
  <c r="G154" i="8"/>
  <c r="G153" i="8"/>
  <c r="G151" i="8"/>
  <c r="G150" i="8"/>
  <c r="G148" i="8"/>
  <c r="G147" i="8"/>
  <c r="G145" i="8"/>
  <c r="G144" i="8"/>
  <c r="G142" i="8"/>
  <c r="G141" i="8"/>
  <c r="G139" i="8"/>
  <c r="G138" i="8"/>
  <c r="F138" i="8"/>
  <c r="G136" i="8"/>
  <c r="F136" i="8"/>
  <c r="G135" i="8"/>
  <c r="F135" i="8"/>
  <c r="G134" i="8"/>
  <c r="F134" i="8"/>
  <c r="G133" i="8"/>
  <c r="F133" i="8"/>
  <c r="G132" i="8"/>
  <c r="F132" i="8"/>
  <c r="G131" i="8"/>
  <c r="F131" i="8"/>
  <c r="D130" i="8"/>
  <c r="G126" i="8" s="1"/>
  <c r="C130" i="8"/>
  <c r="F129" i="8" s="1"/>
  <c r="F128" i="8"/>
  <c r="F127" i="8"/>
  <c r="F126" i="8"/>
  <c r="F125" i="8"/>
  <c r="G124" i="8"/>
  <c r="F124" i="8"/>
  <c r="F122" i="8"/>
  <c r="F121" i="8"/>
  <c r="F120" i="8"/>
  <c r="F119" i="8"/>
  <c r="G118" i="8"/>
  <c r="F118" i="8"/>
  <c r="F116" i="8"/>
  <c r="F115" i="8"/>
  <c r="F114" i="8"/>
  <c r="F113" i="8"/>
  <c r="G112" i="8"/>
  <c r="F112" i="8"/>
  <c r="D104" i="8"/>
  <c r="F101" i="8"/>
  <c r="D101" i="8"/>
  <c r="C100" i="8"/>
  <c r="F103" i="8" s="1"/>
  <c r="F99" i="8"/>
  <c r="F98" i="8"/>
  <c r="F97" i="8"/>
  <c r="D96" i="8"/>
  <c r="D100" i="8" s="1"/>
  <c r="F94" i="8"/>
  <c r="G82" i="8"/>
  <c r="D82" i="8"/>
  <c r="G81" i="8"/>
  <c r="D81" i="8"/>
  <c r="D80" i="8"/>
  <c r="G80" i="8" s="1"/>
  <c r="G79" i="8"/>
  <c r="F79" i="8"/>
  <c r="D79" i="8"/>
  <c r="G78" i="8"/>
  <c r="D78" i="8"/>
  <c r="D77" i="8"/>
  <c r="G76" i="8" s="1"/>
  <c r="C77" i="8"/>
  <c r="F74" i="8" s="1"/>
  <c r="G75" i="8"/>
  <c r="F75" i="8"/>
  <c r="G74" i="8"/>
  <c r="G73" i="8"/>
  <c r="G72" i="8"/>
  <c r="F72" i="8"/>
  <c r="G71" i="8"/>
  <c r="F71" i="8"/>
  <c r="C58" i="8"/>
  <c r="F61" i="8" s="1"/>
  <c r="C47" i="8"/>
  <c r="D45" i="8"/>
  <c r="F307" i="8"/>
  <c r="F293" i="8"/>
  <c r="C307" i="8"/>
  <c r="C293" i="8"/>
  <c r="D291" i="8"/>
  <c r="D293" i="8"/>
  <c r="F295" i="8"/>
  <c r="D295" i="8"/>
  <c r="D307" i="8"/>
  <c r="C295" i="8"/>
  <c r="G293" i="8"/>
  <c r="C291" i="8"/>
  <c r="G98" i="8" l="1"/>
  <c r="G102" i="8"/>
  <c r="G97" i="8"/>
  <c r="G101" i="8"/>
  <c r="G103" i="8"/>
  <c r="G105" i="8"/>
  <c r="G99" i="8"/>
  <c r="G95" i="8"/>
  <c r="G96" i="8"/>
  <c r="G104" i="8"/>
  <c r="G94" i="8"/>
  <c r="G93" i="8"/>
  <c r="F327" i="9"/>
  <c r="F321" i="9"/>
  <c r="F315" i="9"/>
  <c r="G440" i="9"/>
  <c r="G479" i="9"/>
  <c r="G528" i="9"/>
  <c r="G537" i="9"/>
  <c r="G563" i="9"/>
  <c r="F598" i="9"/>
  <c r="F597" i="9"/>
  <c r="F15" i="19"/>
  <c r="F250" i="19"/>
  <c r="F244" i="19"/>
  <c r="F249" i="19"/>
  <c r="F243" i="19"/>
  <c r="F248" i="19"/>
  <c r="G481" i="19"/>
  <c r="F600" i="19"/>
  <c r="F594" i="19"/>
  <c r="F599" i="19"/>
  <c r="F593" i="19"/>
  <c r="F598" i="19"/>
  <c r="F592" i="19"/>
  <c r="F597" i="19"/>
  <c r="F591" i="19"/>
  <c r="F32" i="24"/>
  <c r="F39" i="24"/>
  <c r="F60" i="8"/>
  <c r="F144" i="8"/>
  <c r="F150" i="8"/>
  <c r="F161" i="8"/>
  <c r="F200" i="8"/>
  <c r="F210" i="8"/>
  <c r="F62" i="8"/>
  <c r="G115" i="8"/>
  <c r="F194" i="9"/>
  <c r="F207" i="9"/>
  <c r="G213" i="9"/>
  <c r="G207" i="9"/>
  <c r="G201" i="9"/>
  <c r="G195" i="9"/>
  <c r="G224" i="9"/>
  <c r="G230" i="9"/>
  <c r="G327" i="9"/>
  <c r="G321" i="9"/>
  <c r="G315" i="9"/>
  <c r="G434" i="9"/>
  <c r="G447" i="9"/>
  <c r="F467" i="9"/>
  <c r="F462" i="9"/>
  <c r="F466" i="9"/>
  <c r="F461" i="9"/>
  <c r="G549" i="9"/>
  <c r="F17" i="19"/>
  <c r="F235" i="19"/>
  <c r="F229" i="19"/>
  <c r="F223" i="19"/>
  <c r="F217" i="19"/>
  <c r="F234" i="19"/>
  <c r="F228" i="19"/>
  <c r="F222" i="19"/>
  <c r="F216" i="19"/>
  <c r="F233" i="19"/>
  <c r="F227" i="19"/>
  <c r="F221" i="19"/>
  <c r="F215" i="19"/>
  <c r="F238" i="19" s="1"/>
  <c r="G249" i="19"/>
  <c r="G243" i="19"/>
  <c r="G247" i="19"/>
  <c r="G194" i="9"/>
  <c r="F201" i="9"/>
  <c r="F208" i="9"/>
  <c r="F245" i="9"/>
  <c r="F252" i="9"/>
  <c r="F314" i="9"/>
  <c r="F322" i="9"/>
  <c r="F342" i="9"/>
  <c r="F336" i="9"/>
  <c r="G428" i="9"/>
  <c r="G441" i="9"/>
  <c r="F458" i="9"/>
  <c r="F465" i="9" s="1"/>
  <c r="G467" i="9"/>
  <c r="G471" i="9"/>
  <c r="G460" i="9"/>
  <c r="G481" i="9"/>
  <c r="G488" i="9"/>
  <c r="G530" i="9"/>
  <c r="G538" i="9"/>
  <c r="F567" i="9"/>
  <c r="G557" i="9"/>
  <c r="G564" i="9"/>
  <c r="F583" i="9"/>
  <c r="F577" i="9"/>
  <c r="F582" i="9"/>
  <c r="F576" i="9"/>
  <c r="F585" i="9" s="1"/>
  <c r="F25" i="10"/>
  <c r="F33" i="10"/>
  <c r="F231" i="19"/>
  <c r="F336" i="19"/>
  <c r="G482" i="19"/>
  <c r="G559" i="19"/>
  <c r="G553" i="19"/>
  <c r="G547" i="19"/>
  <c r="G563" i="19"/>
  <c r="G557" i="19"/>
  <c r="G551" i="19"/>
  <c r="F595" i="19"/>
  <c r="F11" i="24"/>
  <c r="F33" i="24"/>
  <c r="F40" i="24"/>
  <c r="F76" i="24"/>
  <c r="F70" i="24"/>
  <c r="F75" i="24"/>
  <c r="F69" i="24"/>
  <c r="F63" i="24"/>
  <c r="F77" i="24" s="1"/>
  <c r="F73" i="24"/>
  <c r="F67" i="24"/>
  <c r="G121" i="8"/>
  <c r="F203" i="8"/>
  <c r="F213" i="8"/>
  <c r="F53" i="8"/>
  <c r="F64" i="8"/>
  <c r="F140" i="8"/>
  <c r="F152" i="8"/>
  <c r="F176" i="8"/>
  <c r="F179" i="8" s="1"/>
  <c r="F54" i="8"/>
  <c r="F70" i="8"/>
  <c r="F77" i="8" s="1"/>
  <c r="F76" i="8"/>
  <c r="F80" i="8"/>
  <c r="F95" i="8"/>
  <c r="G116" i="8"/>
  <c r="G122" i="8"/>
  <c r="G128" i="8"/>
  <c r="G140" i="8"/>
  <c r="G156" i="8" s="1"/>
  <c r="G146" i="8"/>
  <c r="G152" i="8"/>
  <c r="G157" i="8"/>
  <c r="F177" i="8"/>
  <c r="F193" i="8"/>
  <c r="F205" i="8"/>
  <c r="F215" i="8"/>
  <c r="F26" i="9"/>
  <c r="F195" i="9"/>
  <c r="F202" i="9"/>
  <c r="G208" i="9"/>
  <c r="G225" i="9"/>
  <c r="G231" i="9"/>
  <c r="G290" i="9"/>
  <c r="G297" i="9"/>
  <c r="G314" i="9"/>
  <c r="G322" i="9"/>
  <c r="G342" i="9"/>
  <c r="G336" i="9"/>
  <c r="F452" i="9"/>
  <c r="G435" i="9"/>
  <c r="G448" i="9"/>
  <c r="G458" i="9"/>
  <c r="G465" i="9" s="1"/>
  <c r="G583" i="9"/>
  <c r="G577" i="9"/>
  <c r="G591" i="9"/>
  <c r="G581" i="9"/>
  <c r="G575" i="9"/>
  <c r="F143" i="11"/>
  <c r="F137" i="11"/>
  <c r="F131" i="11"/>
  <c r="F125" i="11"/>
  <c r="F141" i="11"/>
  <c r="F135" i="11"/>
  <c r="F129" i="11"/>
  <c r="F123" i="11"/>
  <c r="F181" i="11"/>
  <c r="F176" i="11"/>
  <c r="F185" i="11"/>
  <c r="F174" i="11"/>
  <c r="F224" i="19"/>
  <c r="G314" i="19"/>
  <c r="G382" i="19"/>
  <c r="G471" i="19"/>
  <c r="G465" i="19"/>
  <c r="G459" i="19"/>
  <c r="G453" i="19"/>
  <c r="G469" i="19"/>
  <c r="G463" i="19"/>
  <c r="G457" i="19"/>
  <c r="G451" i="19"/>
  <c r="G550" i="19"/>
  <c r="G22" i="24"/>
  <c r="F64" i="24"/>
  <c r="G76" i="24"/>
  <c r="G70" i="24"/>
  <c r="G64" i="24"/>
  <c r="G75" i="24"/>
  <c r="G69" i="24"/>
  <c r="G63" i="24"/>
  <c r="G74" i="24"/>
  <c r="G68" i="24"/>
  <c r="G62" i="24"/>
  <c r="G73" i="24"/>
  <c r="G67" i="24"/>
  <c r="F139" i="8"/>
  <c r="F156" i="8" s="1"/>
  <c r="F145" i="8"/>
  <c r="F162" i="8"/>
  <c r="F212" i="8"/>
  <c r="F63" i="8"/>
  <c r="F104" i="8"/>
  <c r="F146" i="8"/>
  <c r="F157" i="8"/>
  <c r="F164" i="8"/>
  <c r="F167" i="8" s="1"/>
  <c r="F187" i="8"/>
  <c r="F204" i="8"/>
  <c r="F214" i="8"/>
  <c r="F55" i="8"/>
  <c r="G70" i="8"/>
  <c r="G77" i="8" s="1"/>
  <c r="F105" i="8"/>
  <c r="F117" i="8"/>
  <c r="F123" i="8"/>
  <c r="F130" i="8" s="1"/>
  <c r="F141" i="8"/>
  <c r="F147" i="8"/>
  <c r="F153" i="8"/>
  <c r="F158" i="8"/>
  <c r="F165" i="8"/>
  <c r="F178" i="8"/>
  <c r="F194" i="8"/>
  <c r="F206" i="8"/>
  <c r="F196" i="9"/>
  <c r="G202" i="9"/>
  <c r="F209" i="9"/>
  <c r="F227" i="9"/>
  <c r="F247" i="9"/>
  <c r="F253" i="9"/>
  <c r="F300" i="9"/>
  <c r="F294" i="9"/>
  <c r="F305" i="9" s="1"/>
  <c r="F288" i="9"/>
  <c r="F316" i="9"/>
  <c r="F323" i="9"/>
  <c r="F333" i="9"/>
  <c r="F340" i="9"/>
  <c r="F364" i="9"/>
  <c r="F358" i="9"/>
  <c r="G429" i="9"/>
  <c r="G442" i="9"/>
  <c r="F459" i="9"/>
  <c r="G466" i="9"/>
  <c r="G482" i="9"/>
  <c r="G490" i="9"/>
  <c r="G531" i="9"/>
  <c r="G540" i="9"/>
  <c r="G551" i="9"/>
  <c r="G558" i="9"/>
  <c r="G565" i="9"/>
  <c r="F578" i="9"/>
  <c r="F34" i="10"/>
  <c r="G142" i="11"/>
  <c r="G136" i="11"/>
  <c r="G130" i="11"/>
  <c r="G124" i="11"/>
  <c r="G141" i="11"/>
  <c r="G135" i="11"/>
  <c r="G129" i="11"/>
  <c r="G123" i="11"/>
  <c r="G144" i="11" s="1"/>
  <c r="F171" i="11"/>
  <c r="G181" i="11"/>
  <c r="G176" i="11"/>
  <c r="G180" i="11"/>
  <c r="G175" i="11"/>
  <c r="G185" i="11"/>
  <c r="G174" i="11"/>
  <c r="F232" i="19"/>
  <c r="G244" i="19"/>
  <c r="F337" i="19"/>
  <c r="G365" i="19"/>
  <c r="G359" i="19"/>
  <c r="G353" i="19"/>
  <c r="G363" i="19"/>
  <c r="G357" i="19"/>
  <c r="G483" i="19"/>
  <c r="F506" i="19"/>
  <c r="F500" i="19"/>
  <c r="F505" i="19"/>
  <c r="F499" i="19"/>
  <c r="F504" i="19"/>
  <c r="F503" i="19"/>
  <c r="G558" i="19"/>
  <c r="G586" i="19"/>
  <c r="G580" i="19"/>
  <c r="G574" i="19"/>
  <c r="G584" i="19"/>
  <c r="G578" i="19"/>
  <c r="G572" i="19"/>
  <c r="F596" i="19"/>
  <c r="F16" i="24"/>
  <c r="F34" i="24"/>
  <c r="F65" i="24"/>
  <c r="F56" i="8"/>
  <c r="G123" i="8"/>
  <c r="G129" i="8"/>
  <c r="F195" i="8"/>
  <c r="G17" i="22"/>
  <c r="G16" i="19"/>
  <c r="G15" i="19"/>
  <c r="F190" i="9"/>
  <c r="G196" i="9"/>
  <c r="F203" i="9"/>
  <c r="G209" i="9"/>
  <c r="G219" i="9"/>
  <c r="G226" i="9"/>
  <c r="G300" i="9"/>
  <c r="G294" i="9"/>
  <c r="G288" i="9"/>
  <c r="G316" i="9"/>
  <c r="G323" i="9"/>
  <c r="G436" i="9"/>
  <c r="G449" i="9"/>
  <c r="G459" i="9"/>
  <c r="F468" i="9"/>
  <c r="F27" i="10"/>
  <c r="F225" i="19"/>
  <c r="F245" i="19"/>
  <c r="G324" i="19"/>
  <c r="G318" i="19"/>
  <c r="G312" i="19"/>
  <c r="G322" i="19"/>
  <c r="G316" i="19"/>
  <c r="G310" i="19"/>
  <c r="F485" i="19"/>
  <c r="G504" i="19"/>
  <c r="G502" i="19"/>
  <c r="G617" i="19"/>
  <c r="G615" i="19"/>
  <c r="G614" i="19"/>
  <c r="F42" i="24"/>
  <c r="F197" i="8"/>
  <c r="F151" i="8"/>
  <c r="F202" i="8"/>
  <c r="G127" i="8"/>
  <c r="G117" i="8"/>
  <c r="F57" i="8"/>
  <c r="F81" i="8"/>
  <c r="F96" i="8"/>
  <c r="F142" i="8"/>
  <c r="F148" i="8"/>
  <c r="F154" i="8"/>
  <c r="F159" i="8"/>
  <c r="F196" i="8"/>
  <c r="F17" i="9"/>
  <c r="G190" i="9"/>
  <c r="G214" i="9" s="1"/>
  <c r="F197" i="9"/>
  <c r="G203" i="9"/>
  <c r="F210" i="9"/>
  <c r="F233" i="9"/>
  <c r="F222" i="9"/>
  <c r="F241" i="9"/>
  <c r="F249" i="9" s="1"/>
  <c r="F248" i="9"/>
  <c r="F292" i="9"/>
  <c r="F299" i="9"/>
  <c r="F310" i="9"/>
  <c r="F317" i="9"/>
  <c r="F324" i="9"/>
  <c r="F334" i="9"/>
  <c r="F341" i="9"/>
  <c r="F359" i="9"/>
  <c r="G430" i="9"/>
  <c r="G443" i="9"/>
  <c r="F460" i="9"/>
  <c r="G468" i="9"/>
  <c r="G483" i="9"/>
  <c r="G492" i="9"/>
  <c r="G532" i="9"/>
  <c r="G542" i="9"/>
  <c r="G552" i="9"/>
  <c r="G559" i="9"/>
  <c r="F579" i="9"/>
  <c r="F591" i="9"/>
  <c r="F35" i="10"/>
  <c r="G127" i="11"/>
  <c r="G137" i="11"/>
  <c r="F163" i="11"/>
  <c r="F152" i="11"/>
  <c r="F161" i="11"/>
  <c r="F156" i="11"/>
  <c r="F150" i="11"/>
  <c r="F157" i="11" s="1"/>
  <c r="F172" i="11"/>
  <c r="F182" i="11"/>
  <c r="F218" i="19"/>
  <c r="G245" i="19"/>
  <c r="F348" i="19"/>
  <c r="G358" i="19"/>
  <c r="G552" i="19"/>
  <c r="G570" i="19"/>
  <c r="G587" i="19" s="1"/>
  <c r="G579" i="19"/>
  <c r="F589" i="19"/>
  <c r="F66" i="24"/>
  <c r="G480" i="19"/>
  <c r="G484" i="19"/>
  <c r="G478" i="19"/>
  <c r="G485" i="19" s="1"/>
  <c r="F155" i="8"/>
  <c r="F198" i="8"/>
  <c r="G204" i="9"/>
  <c r="F211" i="9"/>
  <c r="F251" i="9"/>
  <c r="F246" i="9"/>
  <c r="F255" i="9"/>
  <c r="F318" i="9"/>
  <c r="F325" i="9"/>
  <c r="G431" i="9"/>
  <c r="G444" i="9"/>
  <c r="G485" i="9"/>
  <c r="G534" i="9"/>
  <c r="G544" i="9" s="1"/>
  <c r="F599" i="9"/>
  <c r="F43" i="24"/>
  <c r="F37" i="24"/>
  <c r="F31" i="24"/>
  <c r="F32" i="10"/>
  <c r="F26" i="10"/>
  <c r="F41" i="24"/>
  <c r="F35" i="24"/>
  <c r="F36" i="10"/>
  <c r="F30" i="10"/>
  <c r="F24" i="10"/>
  <c r="F219" i="19"/>
  <c r="G246" i="19"/>
  <c r="F347" i="19"/>
  <c r="F341" i="19"/>
  <c r="F335" i="19"/>
  <c r="F346" i="19"/>
  <c r="F340" i="19"/>
  <c r="F334" i="19"/>
  <c r="F345" i="19"/>
  <c r="F339" i="19"/>
  <c r="F333" i="19"/>
  <c r="F344" i="19"/>
  <c r="F338" i="19"/>
  <c r="F332" i="19"/>
  <c r="F349" i="19" s="1"/>
  <c r="G380" i="19"/>
  <c r="G384" i="19"/>
  <c r="G378" i="19"/>
  <c r="G385" i="19" s="1"/>
  <c r="F590" i="19"/>
  <c r="F44" i="24"/>
  <c r="G233" i="9"/>
  <c r="G222" i="9"/>
  <c r="G562" i="9"/>
  <c r="G556" i="9"/>
  <c r="G550" i="9"/>
  <c r="G566" i="9"/>
  <c r="G560" i="9"/>
  <c r="G554" i="9"/>
  <c r="G601" i="9"/>
  <c r="F143" i="8"/>
  <c r="F149" i="8"/>
  <c r="F198" i="9"/>
  <c r="F311" i="9"/>
  <c r="F59" i="8"/>
  <c r="F73" i="8"/>
  <c r="F82" i="8"/>
  <c r="F102" i="8"/>
  <c r="G113" i="8"/>
  <c r="G119" i="8"/>
  <c r="G125" i="8"/>
  <c r="G143" i="8"/>
  <c r="G149" i="8"/>
  <c r="G155" i="8"/>
  <c r="G160" i="8"/>
  <c r="F182" i="8"/>
  <c r="F199" i="8"/>
  <c r="F209" i="8"/>
  <c r="F20" i="9"/>
  <c r="F192" i="9"/>
  <c r="G198" i="9"/>
  <c r="F205" i="9"/>
  <c r="G211" i="9"/>
  <c r="G221" i="9"/>
  <c r="G228" i="9"/>
  <c r="G251" i="9"/>
  <c r="G246" i="9"/>
  <c r="G249" i="9" s="1"/>
  <c r="G255" i="9"/>
  <c r="G293" i="9"/>
  <c r="G301" i="9"/>
  <c r="G311" i="9"/>
  <c r="G328" i="9" s="1"/>
  <c r="G318" i="9"/>
  <c r="G325" i="9"/>
  <c r="G335" i="9"/>
  <c r="G346" i="9" s="1"/>
  <c r="G343" i="9"/>
  <c r="F463" i="9"/>
  <c r="F470" i="9"/>
  <c r="F491" i="9"/>
  <c r="F486" i="9"/>
  <c r="F480" i="9"/>
  <c r="F490" i="9"/>
  <c r="F485" i="9"/>
  <c r="F479" i="9"/>
  <c r="F541" i="9"/>
  <c r="F535" i="9"/>
  <c r="F529" i="9"/>
  <c r="F540" i="9"/>
  <c r="F534" i="9"/>
  <c r="F528" i="9"/>
  <c r="F544" i="9" s="1"/>
  <c r="G561" i="9"/>
  <c r="G572" i="9"/>
  <c r="G580" i="9"/>
  <c r="G599" i="9"/>
  <c r="F29" i="10"/>
  <c r="F150" i="10"/>
  <c r="F149" i="10"/>
  <c r="F152" i="10" s="1"/>
  <c r="F158" i="10"/>
  <c r="F157" i="10"/>
  <c r="F121" i="11"/>
  <c r="F144" i="11" s="1"/>
  <c r="F130" i="11"/>
  <c r="F139" i="11"/>
  <c r="F151" i="11"/>
  <c r="G173" i="11"/>
  <c r="G179" i="11" s="1"/>
  <c r="G183" i="11"/>
  <c r="F236" i="19"/>
  <c r="F247" i="19"/>
  <c r="F392" i="19"/>
  <c r="G449" i="19"/>
  <c r="G472" i="19" s="1"/>
  <c r="G458" i="19"/>
  <c r="G467" i="19"/>
  <c r="G479" i="19"/>
  <c r="G500" i="19"/>
  <c r="G507" i="19" s="1"/>
  <c r="F564" i="19"/>
  <c r="G554" i="19"/>
  <c r="G561" i="19"/>
  <c r="F71" i="24"/>
  <c r="G451" i="9"/>
  <c r="G445" i="9"/>
  <c r="G439" i="9"/>
  <c r="G433" i="9"/>
  <c r="G491" i="9"/>
  <c r="G486" i="9"/>
  <c r="G480" i="9"/>
  <c r="G489" i="9"/>
  <c r="G484" i="9"/>
  <c r="G541" i="9"/>
  <c r="G535" i="9"/>
  <c r="G529" i="9"/>
  <c r="G539" i="9"/>
  <c r="G533" i="9"/>
  <c r="G527" i="9"/>
  <c r="F38" i="24"/>
  <c r="F45" i="24"/>
  <c r="F37" i="10"/>
  <c r="F93" i="8"/>
  <c r="F100" i="8" s="1"/>
  <c r="G114" i="8"/>
  <c r="G130" i="8" s="1"/>
  <c r="G120" i="8"/>
  <c r="F201" i="8"/>
  <c r="F193" i="9"/>
  <c r="G199" i="9"/>
  <c r="F206" i="9"/>
  <c r="G212" i="9"/>
  <c r="G223" i="9"/>
  <c r="G229" i="9"/>
  <c r="G287" i="9"/>
  <c r="G295" i="9"/>
  <c r="G302" i="9"/>
  <c r="G312" i="9"/>
  <c r="G319" i="9"/>
  <c r="G326" i="9"/>
  <c r="G446" i="9"/>
  <c r="F464" i="9"/>
  <c r="F471" i="9"/>
  <c r="G555" i="9"/>
  <c r="G600" i="9"/>
  <c r="F31" i="10"/>
  <c r="F237" i="19"/>
  <c r="G250" i="19"/>
  <c r="G548" i="19"/>
  <c r="G564" i="19" s="1"/>
  <c r="G555" i="19"/>
  <c r="G562" i="19"/>
  <c r="G46" i="24"/>
  <c r="F72" i="24"/>
  <c r="F192" i="24"/>
  <c r="F17" i="22"/>
  <c r="F26" i="19"/>
  <c r="F37" i="19"/>
  <c r="G265" i="19"/>
  <c r="G273" i="19" s="1"/>
  <c r="F79" i="24"/>
  <c r="F82" i="24" s="1"/>
  <c r="G358" i="9"/>
  <c r="G365" i="9" s="1"/>
  <c r="G24" i="10"/>
  <c r="G30" i="10"/>
  <c r="G150" i="11"/>
  <c r="G156" i="11"/>
  <c r="G157" i="11" s="1"/>
  <c r="G161" i="11"/>
  <c r="F27" i="19"/>
  <c r="F266" i="19"/>
  <c r="F273" i="19" s="1"/>
  <c r="F311" i="19"/>
  <c r="F317" i="19"/>
  <c r="F323" i="19"/>
  <c r="F358" i="19"/>
  <c r="F364" i="19"/>
  <c r="F452" i="19"/>
  <c r="F472" i="19" s="1"/>
  <c r="F458" i="19"/>
  <c r="F464" i="19"/>
  <c r="F470" i="19"/>
  <c r="F573" i="19"/>
  <c r="F587" i="19" s="1"/>
  <c r="F579" i="19"/>
  <c r="F585" i="19"/>
  <c r="F312" i="19"/>
  <c r="F318" i="19"/>
  <c r="F324" i="19"/>
  <c r="F353" i="19"/>
  <c r="F359" i="19"/>
  <c r="F453" i="19"/>
  <c r="F459" i="19"/>
  <c r="F465" i="19"/>
  <c r="F574" i="19"/>
  <c r="F580" i="19"/>
  <c r="F313" i="19"/>
  <c r="F319" i="19"/>
  <c r="G567" i="9" l="1"/>
  <c r="G585" i="9"/>
  <c r="G487" i="9"/>
  <c r="F214" i="9"/>
  <c r="G18" i="19"/>
  <c r="F58" i="8"/>
  <c r="F251" i="19"/>
  <c r="F22" i="24"/>
  <c r="F366" i="19"/>
  <c r="G305" i="9"/>
  <c r="F328" i="9"/>
  <c r="F365" i="9"/>
  <c r="F602" i="19"/>
  <c r="G618" i="19"/>
  <c r="F179" i="11"/>
  <c r="F18" i="19"/>
  <c r="G326" i="19"/>
  <c r="G366" i="19"/>
  <c r="F326" i="19"/>
  <c r="F29" i="19"/>
  <c r="F46" i="24"/>
  <c r="F346" i="9"/>
  <c r="G251" i="19"/>
  <c r="F601" i="9"/>
  <c r="F487" i="9"/>
  <c r="G100" i="8"/>
  <c r="G37" i="10"/>
  <c r="G452" i="9"/>
  <c r="G227" i="9"/>
  <c r="F208" i="8"/>
  <c r="F207" i="8"/>
  <c r="F507" i="19"/>
  <c r="G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<sst xmlns="http://schemas.openxmlformats.org/spreadsheetml/2006/main" count="4532" uniqueCount="3057">
  <si>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</si>
  <si>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</si>
  <si>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</si>
  <si>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</si>
  <si>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</si>
  <si>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</si>
  <si>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</si>
  <si>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</si>
  <si>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</si>
  <si>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</si>
  <si>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</si>
  <si>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</si>
  <si>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</si>
  <si>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</si>
  <si>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</si>
  <si>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</si>
  <si>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</si>
  <si>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</si>
  <si>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</si>
  <si>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</si>
  <si>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</si>
  <si>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</si>
  <si>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</si>
  <si>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</si>
  <si>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</si>
  <si>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</si>
  <si>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</si>
  <si>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</si>
  <si>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</si>
  <si>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</si>
  <si>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</si>
  <si>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</si>
  <si>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</si>
  <si>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</si>
  <si>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</si>
  <si>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</si>
  <si>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</si>
  <si>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</si>
  <si>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</si>
  <si>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</si>
  <si>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</si>
  <si>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</si>
  <si>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</si>
  <si>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</si>
  <si>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</si>
  <si>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</si>
  <si>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</si>
  <si>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</si>
  <si>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</si>
  <si>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</si>
  <si>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</si>
  <si>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</si>
  <si>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</si>
  <si>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</si>
  <si>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</si>
  <si>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</si>
  <si>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</si>
  <si>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</si>
  <si>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</si>
  <si>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</si>
  <si>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</si>
  <si>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</si>
  <si>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</si>
  <si>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</si>
  <si>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</si>
  <si>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</si>
  <si>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</si>
  <si>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</si>
  <si>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</si>
  <si>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</si>
  <si>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</si>
  <si>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</si>
  <si>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</si>
  <si>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</si>
  <si>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</si>
  <si>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</si>
  <si>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</si>
  <si>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</si>
  <si>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</si>
  <si>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</si>
  <si>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</si>
  <si>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</si>
  <si>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</si>
  <si>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</si>
  <si>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</si>
  <si>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</si>
  <si>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</si>
  <si>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</si>
  <si>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</si>
  <si>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</si>
  <si>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</si>
  <si>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</si>
  <si>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</si>
  <si>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</si>
  <si>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</si>
  <si>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</si>
  <si>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</si>
  <si>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</si>
  <si>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</si>
  <si>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</si>
  <si>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</si>
  <si>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</si>
  <si>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</si>
  <si>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</si>
  <si>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</si>
  <si>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</si>
  <si>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</si>
  <si>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</si>
  <si>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</si>
  <si>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</si>
  <si>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</si>
  <si>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</si>
  <si>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</si>
  <si>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</si>
  <si>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</si>
  <si>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</si>
  <si>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</si>
  <si>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</si>
  <si>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</si>
  <si>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</si>
  <si>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</si>
  <si>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</si>
  <si>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</si>
  <si>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</si>
  <si>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</si>
  <si>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</si>
  <si>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</si>
  <si>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</si>
  <si>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</si>
  <si>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</si>
  <si>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</si>
  <si>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</si>
  <si>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</si>
  <si>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</si>
  <si>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</si>
  <si>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</si>
  <si>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</si>
  <si>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</si>
  <si>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</si>
  <si>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</si>
  <si>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</si>
  <si>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</si>
  <si>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</si>
  <si>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</si>
  <si>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</si>
  <si>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</si>
  <si>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</si>
  <si>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</si>
  <si>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</si>
  <si>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</si>
  <si>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</si>
  <si>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</si>
  <si>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</si>
  <si>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</si>
  <si>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</si>
  <si>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</si>
  <si>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</si>
  <si>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</si>
  <si>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</si>
  <si>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</si>
  <si>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</si>
  <si>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</si>
  <si>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</si>
  <si>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</si>
  <si>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</si>
  <si>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</si>
  <si>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</si>
  <si>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</si>
  <si>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</si>
  <si>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</si>
  <si>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</si>
  <si>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</si>
  <si>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</si>
  <si>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</si>
  <si>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</si>
  <si>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</si>
  <si>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</si>
  <si>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</si>
  <si>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</si>
  <si>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</si>
  <si>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</si>
  <si>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</si>
  <si>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</si>
  <si>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</si>
  <si>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</si>
  <si>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</si>
  <si>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</si>
  <si>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</si>
  <si>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</si>
  <si>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</si>
  <si>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</si>
  <si>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</si>
  <si>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</si>
  <si>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</si>
  <si>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</si>
  <si>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</si>
  <si>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</si>
  <si>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</si>
  <si>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</si>
  <si>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</si>
  <si>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</si>
  <si>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</si>
  <si>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</si>
  <si>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</si>
  <si>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</si>
  <si>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</si>
  <si>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</si>
  <si>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</si>
  <si>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</si>
  <si>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</si>
  <si>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</si>
  <si>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</si>
  <si>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</si>
  <si>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</si>
  <si>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</si>
  <si>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</si>
  <si>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</si>
  <si>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</si>
  <si>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</si>
  <si>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</si>
  <si>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</si>
  <si>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</si>
  <si>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</si>
  <si>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</si>
  <si>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</si>
  <si>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</si>
  <si>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</si>
  <si>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</si>
  <si>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</si>
  <si>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</si>
  <si>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</si>
  <si>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</si>
  <si>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</si>
  <si>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</si>
  <si>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</si>
  <si>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</si>
  <si>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</si>
  <si>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</si>
  <si>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</si>
  <si>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</si>
  <si>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</si>
  <si>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</si>
  <si>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</si>
  <si>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</si>
  <si>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</si>
  <si>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</si>
  <si>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</si>
  <si>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</si>
  <si>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</si>
  <si>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</si>
  <si>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</si>
  <si>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</si>
  <si>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</si>
  <si>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</si>
  <si>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</si>
  <si>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</si>
  <si>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</si>
  <si>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</si>
  <si>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</si>
  <si>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</si>
  <si>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</si>
  <si>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</si>
  <si>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</si>
  <si>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</si>
  <si>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</si>
  <si>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</si>
  <si>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</si>
  <si>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</si>
  <si>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</si>
  <si>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</si>
  <si>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</si>
  <si>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</si>
  <si>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</si>
  <si>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</si>
  <si>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</si>
  <si>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</si>
  <si>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</si>
  <si>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</si>
  <si>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</si>
  <si>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</si>
  <si>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</si>
  <si>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</si>
  <si>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</si>
  <si>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</si>
  <si>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</si>
  <si>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</si>
  <si>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</si>
  <si>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</si>
  <si>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</si>
  <si>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</si>
  <si>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</si>
  <si>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</si>
  <si>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</si>
  <si>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</si>
  <si>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</si>
  <si>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</si>
  <si>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</si>
  <si>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</si>
  <si>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</si>
  <si>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</si>
  <si>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</si>
  <si>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</si>
  <si>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</si>
  <si>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</si>
  <si>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</si>
  <si>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</si>
  <si>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</si>
  <si>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</si>
  <si>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</si>
  <si>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</si>
  <si>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</si>
  <si>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</si>
  <si>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</si>
  <si>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</si>
  <si>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</si>
  <si>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</si>
  <si>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</si>
  <si>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</si>
  <si>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</si>
  <si>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</si>
  <si>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</si>
  <si>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</si>
  <si>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</si>
  <si>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</si>
  <si>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</si>
  <si>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</si>
  <si>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</si>
  <si>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</si>
  <si>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</si>
  <si>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</si>
  <si>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</si>
  <si>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</si>
  <si>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</si>
  <si>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</si>
  <si>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</si>
  <si>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</si>
  <si>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</si>
  <si>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</si>
  <si>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</si>
  <si>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</si>
  <si>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</si>
  <si>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</si>
  <si>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</si>
  <si>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</si>
  <si>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</si>
  <si>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</si>
  <si>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</si>
  <si>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</si>
  <si>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</si>
  <si>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</si>
  <si>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</si>
  <si>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</si>
  <si>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</si>
  <si>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</si>
  <si>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</si>
  <si>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</si>
  <si>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</si>
  <si>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</si>
  <si>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</si>
  <si>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</si>
  <si>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</si>
  <si>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</si>
  <si>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</si>
  <si>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</si>
  <si>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</si>
  <si>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</si>
  <si>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</si>
  <si>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</si>
  <si>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</si>
  <si>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</si>
  <si>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</si>
  <si>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</si>
  <si>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</si>
  <si>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</si>
  <si>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</si>
  <si>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</si>
  <si>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</si>
  <si>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</si>
  <si>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</si>
  <si>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</si>
  <si>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</si>
  <si>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</si>
  <si>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</si>
  <si>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</si>
  <si>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</si>
  <si>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</si>
  <si>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</si>
  <si>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</si>
  <si>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</si>
  <si>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</si>
  <si>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</si>
  <si>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</si>
  <si>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</si>
  <si>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</si>
  <si>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</si>
  <si>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</si>
  <si>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</si>
  <si>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</si>
  <si>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</si>
  <si>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</si>
  <si>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</si>
  <si>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</si>
  <si>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</si>
  <si>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</si>
  <si>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</si>
  <si>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</si>
  <si>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</si>
  <si>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</si>
  <si>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</si>
  <si>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</si>
  <si>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</si>
  <si>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</si>
  <si>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</si>
  <si>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</si>
  <si>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</si>
  <si>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</si>
  <si>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</si>
  <si>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</si>
  <si>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</si>
  <si>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</si>
  <si>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</si>
  <si>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</si>
  <si>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</si>
  <si>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</si>
  <si>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</si>
  <si>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</si>
  <si>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</si>
  <si>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</si>
  <si>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</si>
  <si>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</si>
  <si>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</si>
  <si>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</si>
  <si>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</si>
  <si>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</si>
  <si>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</si>
  <si>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</si>
  <si>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</si>
  <si>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</si>
  <si>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</si>
  <si>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</si>
  <si>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</si>
  <si>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</si>
  <si>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</si>
  <si>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</si>
  <si>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</si>
  <si>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</si>
  <si>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</si>
  <si>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</si>
  <si>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</si>
  <si>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</si>
  <si>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</si>
  <si>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</si>
  <si>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</si>
  <si>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</si>
  <si>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</si>
  <si>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</si>
  <si>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</si>
  <si>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</si>
  <si>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</si>
  <si>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</si>
  <si>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</si>
  <si>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</si>
  <si>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</si>
  <si>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</si>
  <si>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</si>
  <si>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</si>
  <si>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</si>
  <si>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</si>
  <si>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</si>
  <si>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</si>
  <si>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</si>
  <si>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</si>
  <si>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</si>
  <si>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</si>
  <si>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</si>
  <si>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</si>
  <si>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</si>
  <si>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</si>
  <si>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</si>
  <si>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</si>
  <si>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</si>
  <si>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</si>
  <si>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</si>
  <si>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</si>
  <si>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</si>
  <si>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</si>
  <si>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</si>
  <si>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</si>
  <si>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</si>
  <si>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</si>
  <si>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</si>
  <si>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</si>
  <si>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</si>
  <si>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</si>
  <si>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</si>
  <si>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</si>
  <si>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</si>
  <si>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</si>
  <si>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</si>
  <si>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</si>
  <si>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</si>
  <si>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</si>
  <si>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</si>
  <si>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</si>
  <si>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</si>
  <si>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</si>
  <si>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</si>
  <si>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</si>
  <si>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</si>
  <si>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</si>
  <si>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</si>
  <si>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</si>
  <si>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</si>
  <si>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</si>
  <si>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</si>
  <si>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</si>
  <si>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</si>
  <si>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</si>
  <si>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</si>
  <si>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</si>
  <si>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</si>
  <si>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</si>
  <si>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</si>
  <si>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</si>
  <si>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</si>
  <si>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</si>
  <si>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</si>
  <si>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</si>
  <si>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</si>
  <si>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</si>
  <si>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</si>
  <si>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</si>
  <si>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</si>
  <si>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</si>
  <si>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</si>
  <si>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</si>
  <si>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</si>
  <si>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</si>
  <si>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</si>
  <si>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</si>
  <si>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</si>
  <si>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</si>
  <si>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</si>
  <si>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</si>
  <si>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</si>
  <si>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</si>
  <si>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</si>
  <si>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</si>
  <si>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</si>
  <si>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</si>
  <si>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</si>
  <si>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</si>
  <si>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</si>
  <si>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</si>
  <si>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</si>
  <si>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</si>
  <si>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</si>
  <si>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</si>
  <si>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</si>
  <si>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</si>
  <si>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</si>
  <si>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</si>
  <si>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</si>
  <si>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</si>
  <si>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</si>
  <si>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</si>
  <si>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</si>
  <si>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</si>
  <si>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</si>
  <si>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</si>
  <si>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</si>
  <si>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</si>
  <si>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</si>
  <si>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</si>
  <si>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</si>
  <si>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</si>
  <si>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</si>
  <si>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</si>
  <si>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</si>
  <si>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</si>
  <si>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</si>
  <si>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</si>
  <si>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</si>
  <si>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</si>
  <si>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</si>
  <si>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</si>
  <si>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</si>
  <si>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</si>
  <si>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</si>
  <si>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</si>
  <si>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</si>
  <si>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</si>
  <si>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</si>
  <si>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</si>
  <si>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</si>
  <si>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</si>
  <si>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</si>
  <si>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</si>
  <si>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</si>
  <si>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</si>
  <si>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</si>
  <si>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</si>
  <si>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</si>
  <si>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</si>
  <si>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</si>
  <si>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</si>
  <si>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</si>
  <si>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</si>
  <si>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</si>
  <si>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</si>
  <si>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</si>
  <si>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</si>
  <si>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</si>
  <si>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</si>
  <si>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</si>
  <si>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</si>
  <si>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</si>
  <si>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</si>
  <si>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</si>
  <si>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</si>
  <si>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</si>
  <si>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</si>
  <si>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</si>
  <si>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</si>
  <si>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</si>
  <si>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</si>
  <si>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</si>
  <si>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</si>
  <si>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</si>
  <si>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</si>
  <si>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</si>
  <si>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</si>
  <si>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</si>
  <si>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</si>
  <si>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</si>
  <si>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</si>
  <si>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</si>
  <si>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</si>
  <si>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</si>
  <si>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</si>
  <si>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</si>
  <si>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</si>
  <si>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</si>
  <si>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</si>
  <si>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</si>
  <si>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</si>
  <si>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</si>
  <si>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</si>
  <si>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</si>
  <si>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</si>
  <si>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</si>
  <si>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</si>
  <si>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</si>
  <si>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</si>
  <si>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</si>
  <si>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</si>
  <si>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</si>
  <si>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</si>
  <si>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</si>
  <si>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</si>
  <si>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</si>
  <si>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</si>
  <si>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</si>
  <si>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</si>
  <si>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</si>
  <si>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</si>
  <si>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</si>
  <si>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</si>
  <si>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</si>
  <si>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</si>
  <si>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</si>
  <si>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</si>
  <si>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</si>
  <si>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</si>
  <si>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</si>
  <si>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</si>
  <si>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</si>
  <si>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</si>
  <si>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</si>
  <si>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</si>
  <si>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</si>
  <si>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</si>
  <si>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</si>
  <si>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</si>
  <si>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</si>
  <si>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</si>
  <si>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</si>
  <si>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</si>
  <si>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</si>
  <si>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</si>
  <si>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</si>
  <si>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</si>
  <si>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</si>
  <si>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</si>
  <si>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</si>
  <si>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</si>
  <si>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</si>
  <si>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</si>
  <si>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</si>
  <si>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</si>
  <si>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</si>
  <si>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</si>
  <si>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</si>
  <si>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</si>
  <si>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</si>
  <si>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</si>
  <si>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</si>
  <si>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</si>
  <si>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</si>
  <si>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</si>
  <si>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</si>
  <si>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</si>
  <si>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</si>
  <si>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</si>
  <si>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</si>
  <si>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</si>
  <si>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</si>
  <si>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</si>
  <si>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</si>
  <si>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</si>
  <si>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</si>
  <si>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</si>
  <si>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</si>
  <si>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</si>
  <si>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</si>
  <si>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</si>
  <si>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</si>
  <si>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</si>
  <si>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</si>
  <si>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</si>
  <si>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</si>
  <si>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</si>
  <si>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</si>
  <si>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</si>
  <si>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</si>
  <si>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</si>
  <si>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</si>
  <si>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</si>
  <si>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</si>
  <si>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</si>
  <si>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</si>
  <si>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</si>
  <si>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</si>
  <si>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</si>
  <si>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</si>
  <si>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</si>
  <si>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</si>
  <si>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</si>
  <si>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</si>
  <si>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</si>
  <si>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</si>
  <si>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</si>
  <si>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</si>
  <si>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</si>
  <si>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</si>
  <si>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</si>
  <si>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</si>
  <si>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</si>
  <si>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</si>
  <si>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</si>
  <si>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</si>
  <si>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</si>
  <si>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</si>
  <si>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</si>
  <si>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</si>
  <si>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</si>
  <si>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</si>
  <si>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</si>
  <si>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</si>
  <si>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</si>
  <si>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</si>
  <si>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</si>
  <si>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</si>
  <si>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</si>
  <si>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</si>
  <si>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</si>
  <si>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</si>
  <si>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</si>
  <si>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</si>
  <si>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</si>
  <si>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</si>
  <si>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</si>
  <si>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</si>
  <si>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</si>
  <si>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</si>
  <si>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</si>
  <si>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</si>
  <si>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</si>
  <si>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</si>
  <si>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</si>
  <si>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</si>
  <si>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</si>
  <si>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</si>
  <si>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</si>
  <si>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</si>
  <si>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</si>
  <si>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</si>
  <si>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</si>
  <si>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</si>
  <si>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</si>
  <si>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</si>
  <si>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</si>
  <si>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</si>
  <si>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</si>
  <si>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</si>
  <si>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</si>
  <si>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</si>
  <si>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</si>
  <si>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</si>
  <si>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</si>
  <si>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</si>
  <si>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</si>
  <si>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</si>
  <si>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</si>
  <si>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</si>
  <si>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</si>
  <si>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</si>
  <si>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</si>
  <si>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</si>
  <si>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</si>
  <si>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</si>
  <si>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</si>
  <si>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</si>
  <si>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</si>
  <si>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</si>
  <si>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</si>
  <si>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</si>
  <si>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</si>
  <si>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</si>
  <si>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</si>
  <si>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</si>
  <si>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</si>
  <si>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</si>
  <si>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</si>
  <si>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</si>
  <si>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</si>
  <si>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</si>
  <si>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</si>
  <si>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</si>
  <si>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</si>
  <si>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</si>
  <si>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</si>
  <si>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</si>
  <si>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</si>
  <si>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</si>
  <si>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</si>
  <si>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</si>
  <si>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</si>
  <si>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</si>
  <si>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</si>
  <si>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</si>
  <si>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</si>
  <si>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</si>
  <si>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</si>
  <si>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</si>
  <si>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</si>
  <si>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</si>
  <si>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</si>
  <si>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</si>
  <si>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</si>
  <si>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</si>
  <si>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</si>
  <si>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</si>
  <si>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</si>
  <si>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</si>
  <si>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</si>
  <si>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</si>
  <si>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</si>
  <si>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</si>
  <si>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</si>
  <si>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</si>
  <si>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</si>
  <si>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</si>
  <si>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</si>
  <si>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</si>
  <si>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</si>
  <si>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</si>
  <si>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</si>
  <si>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</si>
  <si>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</si>
  <si>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</si>
  <si>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</si>
  <si>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</si>
  <si>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</si>
  <si>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</si>
  <si>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</si>
  <si>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</si>
  <si>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</si>
  <si>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</si>
  <si>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</si>
  <si>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</si>
  <si>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</si>
  <si>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</si>
  <si>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</si>
  <si>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</si>
  <si>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</si>
  <si>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</si>
  <si>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</si>
  <si>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</si>
  <si>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</si>
  <si>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</si>
  <si>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</si>
  <si>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</si>
  <si>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</si>
  <si>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</si>
  <si>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</si>
  <si>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</si>
  <si>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</si>
  <si>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</si>
  <si>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</si>
  <si>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</si>
  <si>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</si>
  <si>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</si>
  <si>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</si>
  <si>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</si>
  <si>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</si>
  <si>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</si>
  <si>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</si>
  <si>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</si>
  <si>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</si>
  <si>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</si>
  <si>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</si>
  <si>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</si>
  <si>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</si>
  <si>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</si>
  <si>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</si>
  <si>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</si>
  <si>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</si>
  <si>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</si>
  <si>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</si>
  <si>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</si>
  <si>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</si>
  <si>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</si>
  <si>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</si>
  <si>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</si>
  <si>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</si>
  <si>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</si>
  <si>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</si>
  <si>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</si>
  <si>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</si>
  <si>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</si>
  <si>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</si>
  <si>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</si>
  <si>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</si>
  <si>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</si>
  <si>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</si>
  <si>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</si>
  <si>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</si>
  <si>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</si>
  <si>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</si>
  <si>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</si>
  <si>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</si>
  <si>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</si>
  <si>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</si>
  <si>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</si>
  <si>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</si>
  <si>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</si>
  <si>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</si>
  <si>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</si>
  <si>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</si>
  <si>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</si>
  <si>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</si>
  <si>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</si>
  <si>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</si>
  <si>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</si>
  <si>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</si>
  <si>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</si>
  <si>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</si>
  <si>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</si>
  <si>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</si>
  <si>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</si>
  <si>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</si>
  <si>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</si>
  <si>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</si>
  <si>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</si>
  <si>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</si>
  <si>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</si>
  <si>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</si>
  <si>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</si>
  <si>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</si>
  <si>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</si>
  <si>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</si>
  <si>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</si>
  <si>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</si>
  <si>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</si>
  <si>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</si>
  <si>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</si>
  <si>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</si>
  <si>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</si>
  <si>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</si>
  <si>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</si>
  <si>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</si>
  <si>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</si>
  <si>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</si>
  <si>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</si>
  <si>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</si>
  <si>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</si>
  <si>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</si>
  <si>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</si>
  <si>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</si>
  <si>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</si>
  <si>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</si>
  <si>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</si>
  <si>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</si>
  <si>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</si>
  <si>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</si>
  <si>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</si>
  <si>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</si>
  <si>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</si>
  <si>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</si>
  <si>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</si>
  <si>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</si>
  <si>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</si>
  <si>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</si>
  <si>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</si>
  <si>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</si>
  <si>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</si>
  <si>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</si>
  <si>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</si>
  <si>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</si>
  <si>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</si>
  <si>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</si>
  <si>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</si>
  <si>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</si>
  <si>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</si>
  <si>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</si>
  <si>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</si>
  <si>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</si>
  <si>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</si>
  <si>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</si>
  <si>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</si>
  <si>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</si>
  <si>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</si>
  <si>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</si>
  <si>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</si>
  <si>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</si>
  <si>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</si>
  <si>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</si>
  <si>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</si>
  <si>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</si>
  <si>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</si>
  <si>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</si>
  <si>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</si>
  <si>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</si>
  <si>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</si>
  <si>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</si>
  <si>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</si>
  <si>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</si>
  <si>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</si>
  <si>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</si>
  <si>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</si>
  <si>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</si>
  <si>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</si>
  <si>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</si>
  <si>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</si>
  <si>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</si>
  <si>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</si>
  <si>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</si>
  <si>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</si>
  <si>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</si>
  <si>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</si>
  <si>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</si>
  <si>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</si>
  <si>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</si>
  <si>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</si>
  <si>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</si>
  <si>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</si>
  <si>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</si>
  <si>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</si>
  <si>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</si>
  <si>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</si>
  <si>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</si>
  <si>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</si>
  <si>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</si>
  <si>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</si>
  <si>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</si>
  <si>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</si>
  <si>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</si>
  <si>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</si>
  <si>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</si>
  <si>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</si>
  <si>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</si>
  <si>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</si>
  <si>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</si>
  <si>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</si>
  <si>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</si>
  <si>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</si>
  <si>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</si>
  <si>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</si>
  <si>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</si>
  <si>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</si>
  <si>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</si>
  <si>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</si>
  <si>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</si>
  <si>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</si>
  <si>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</si>
  <si>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</si>
  <si>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</si>
  <si>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</si>
  <si>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</si>
  <si>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</si>
  <si>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</si>
  <si>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</si>
  <si>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</si>
  <si>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</si>
  <si>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</si>
  <si>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</si>
  <si>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</si>
  <si>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</si>
  <si>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</si>
  <si>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</si>
  <si>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</si>
  <si>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</si>
  <si>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</si>
  <si>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</si>
  <si>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</si>
  <si>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</si>
  <si>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</si>
  <si>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</si>
  <si>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</si>
  <si>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</si>
  <si>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</si>
  <si>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</si>
  <si>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</si>
  <si>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</si>
  <si>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</si>
  <si>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</si>
  <si>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</si>
  <si>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</si>
  <si>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</si>
  <si>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</si>
  <si>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</si>
  <si>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</si>
  <si>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</si>
  <si>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</si>
  <si>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</si>
  <si>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</si>
  <si>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</si>
  <si>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</si>
  <si>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</si>
  <si>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</si>
  <si>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</si>
  <si>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</si>
  <si>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</si>
  <si>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</si>
  <si>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</si>
  <si>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</si>
  <si>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</si>
  <si>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</si>
  <si>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</si>
  <si>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</si>
  <si>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</si>
  <si>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</si>
  <si>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</si>
  <si>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</si>
  <si>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</si>
  <si>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</si>
  <si>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</si>
  <si>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</si>
  <si>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</si>
  <si>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</si>
  <si>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</si>
  <si>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</si>
  <si>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</si>
  <si>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</si>
  <si>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</si>
  <si>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</si>
  <si>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</si>
  <si>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</si>
  <si>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</si>
  <si>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</si>
  <si>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</si>
  <si>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</si>
  <si>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</si>
  <si>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</si>
  <si>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</si>
  <si>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</si>
  <si>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</si>
  <si>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</si>
  <si>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</si>
  <si>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</si>
  <si>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</si>
  <si>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</si>
  <si>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</si>
  <si>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</si>
  <si>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</si>
  <si>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</si>
  <si>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</si>
  <si>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</si>
  <si>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</si>
  <si>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</si>
  <si>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</si>
  <si>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</si>
  <si>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</si>
  <si>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</si>
  <si>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</si>
  <si>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</si>
  <si>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</si>
  <si>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</si>
  <si>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</si>
  <si>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</si>
  <si>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</si>
  <si>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</si>
  <si>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</si>
  <si>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</si>
  <si>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</si>
  <si>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</si>
  <si>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</si>
  <si>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</si>
  <si>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</si>
  <si>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</si>
  <si>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</si>
  <si>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</si>
  <si>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</si>
  <si>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</si>
  <si>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</si>
  <si>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</si>
  <si>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</si>
  <si>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</si>
  <si>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</si>
  <si>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</si>
  <si>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</si>
  <si>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</si>
  <si>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</si>
  <si>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</si>
  <si>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</si>
  <si>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</si>
  <si>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</si>
  <si>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</si>
  <si>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</si>
  <si>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</si>
  <si>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</si>
  <si>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</si>
  <si>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</si>
  <si>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</si>
  <si>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</si>
  <si>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</si>
  <si>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</si>
  <si>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</si>
  <si>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</si>
  <si>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</si>
  <si>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</si>
  <si>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</si>
  <si>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</si>
  <si>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</si>
  <si>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</si>
  <si>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</si>
  <si>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</si>
  <si>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</si>
  <si>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</si>
  <si>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</si>
  <si>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</si>
  <si>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</si>
  <si>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</si>
  <si>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</si>
  <si>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</si>
  <si>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</si>
  <si>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</si>
  <si>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</si>
  <si>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</si>
  <si>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</si>
  <si>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</si>
  <si>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</si>
  <si>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</si>
  <si>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</si>
  <si>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</si>
  <si>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</si>
  <si>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</si>
  <si>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</si>
  <si>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</si>
  <si>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</si>
  <si>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</si>
  <si>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</si>
  <si>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</si>
  <si>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</si>
  <si>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</si>
  <si>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</si>
  <si>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</si>
  <si>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</si>
  <si>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</si>
  <si>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</si>
  <si>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</si>
  <si>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</si>
  <si>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</si>
  <si>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</si>
  <si>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</si>
  <si>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</si>
  <si>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</si>
  <si>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</si>
  <si>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</si>
  <si>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</si>
  <si>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</si>
  <si>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</si>
  <si>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</si>
  <si>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</si>
  <si>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</si>
  <si>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</si>
  <si>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</si>
  <si>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</si>
  <si>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</si>
  <si>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</si>
  <si>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</si>
  <si>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</si>
  <si>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</si>
  <si>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</si>
  <si>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</si>
  <si>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</si>
  <si>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</si>
  <si>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</si>
  <si>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</si>
  <si>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</si>
  <si>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</si>
  <si>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</si>
  <si>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</si>
  <si>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</si>
  <si>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</si>
  <si>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</si>
  <si>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</si>
  <si>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</si>
  <si>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</si>
  <si>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</si>
  <si>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</si>
  <si>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</si>
  <si>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</si>
  <si>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</si>
  <si>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</si>
  <si>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</si>
  <si>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</si>
  <si>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</si>
  <si>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</si>
  <si>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</si>
  <si>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</si>
  <si>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</si>
  <si>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</si>
  <si>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</si>
  <si>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</si>
  <si>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</si>
  <si>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</si>
  <si>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</si>
  <si>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</si>
  <si>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</si>
  <si>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</si>
  <si>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</si>
  <si>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</si>
  <si>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</si>
  <si>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</si>
  <si>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</si>
  <si>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</si>
  <si>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</si>
  <si>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</si>
  <si>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</si>
  <si>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</si>
  <si>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</si>
  <si>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</si>
  <si>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</si>
  <si>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</si>
  <si>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</si>
  <si>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</si>
  <si>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</si>
  <si>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</si>
  <si>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</si>
  <si>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</si>
  <si>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</si>
  <si>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</si>
  <si>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</si>
  <si>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</si>
  <si>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</si>
  <si>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</si>
  <si>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</si>
  <si>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</si>
  <si>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</si>
  <si>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</si>
  <si>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</si>
  <si>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</si>
  <si>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</si>
  <si>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</si>
  <si>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</si>
  <si>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</si>
  <si>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</si>
  <si>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</si>
  <si>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</si>
  <si>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</si>
  <si>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</si>
  <si>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</si>
  <si>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</si>
  <si>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</si>
  <si>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</si>
  <si>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</si>
  <si>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</si>
  <si>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</si>
  <si>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</si>
  <si>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</si>
  <si>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</si>
  <si>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</si>
  <si>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</si>
  <si>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</si>
  <si>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</si>
  <si>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</si>
  <si>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</si>
  <si>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</si>
  <si>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</si>
  <si>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</si>
  <si>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</si>
  <si>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</si>
  <si>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</si>
  <si>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</si>
  <si>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</si>
  <si>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</si>
  <si>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</si>
  <si>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</si>
  <si>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</si>
  <si>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</si>
  <si>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</si>
  <si>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</si>
  <si>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</si>
  <si>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</si>
  <si>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</si>
  <si>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</si>
  <si>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</si>
  <si>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</si>
  <si>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</si>
  <si>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</si>
  <si>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</si>
  <si>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</si>
  <si>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</si>
  <si>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</si>
  <si>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</si>
  <si>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</si>
  <si>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</si>
  <si>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</si>
  <si>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</si>
  <si>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</si>
  <si>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</si>
  <si>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</si>
  <si>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</si>
  <si>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</si>
  <si>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</si>
  <si>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</si>
  <si>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</si>
  <si>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</si>
  <si>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</si>
  <si>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</si>
  <si>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</si>
  <si>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</si>
  <si>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</si>
  <si>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</si>
  <si>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</si>
  <si>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</si>
  <si>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</si>
  <si>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</si>
  <si>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</si>
  <si>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</si>
  <si>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</si>
  <si>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</si>
  <si>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</si>
  <si>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</si>
  <si>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</si>
  <si>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</si>
  <si>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</si>
  <si>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</si>
  <si>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</si>
  <si>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</si>
  <si>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</si>
  <si>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</si>
  <si>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</si>
  <si>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</si>
  <si>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</si>
  <si>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</si>
  <si>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</si>
  <si>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</si>
  <si>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</si>
  <si>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</si>
  <si>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</si>
  <si>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</si>
  <si>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</si>
  <si>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</si>
  <si>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</si>
  <si>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</si>
  <si>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</si>
  <si>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</si>
  <si>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</si>
  <si>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</si>
  <si>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</si>
  <si>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</si>
  <si>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</si>
  <si>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</si>
  <si>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</si>
  <si>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</si>
  <si>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</si>
  <si>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</si>
  <si>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</si>
  <si>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</si>
  <si>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</si>
  <si>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</si>
  <si>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</si>
  <si>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</si>
  <si>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</si>
  <si>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</si>
  <si>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</si>
  <si>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</si>
  <si>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</si>
  <si>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</si>
  <si>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</si>
  <si>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</si>
  <si>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</si>
  <si>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</si>
  <si>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</si>
  <si>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</si>
  <si>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</si>
  <si>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</si>
  <si>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</si>
  <si>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</si>
  <si>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</si>
  <si>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</si>
  <si>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</si>
  <si>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</si>
  <si>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</si>
  <si>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</si>
  <si>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</si>
  <si>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</si>
  <si>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</si>
  <si>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</si>
  <si>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</si>
  <si>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</si>
  <si>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</si>
  <si>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</si>
  <si>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</si>
  <si>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</si>
  <si>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</si>
  <si>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</si>
  <si>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</si>
  <si>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</si>
  <si>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</si>
  <si>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</si>
  <si>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</si>
  <si>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</si>
  <si>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</si>
  <si>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</si>
  <si>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</si>
  <si>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</si>
  <si>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</si>
  <si>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</si>
  <si>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</si>
  <si>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</si>
  <si>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</si>
  <si>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</si>
  <si>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</si>
  <si>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</si>
  <si>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</si>
  <si>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</si>
  <si>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</si>
  <si>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</si>
  <si>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</si>
  <si>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</si>
  <si>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</si>
  <si>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</si>
  <si>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</si>
  <si>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</si>
  <si>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</si>
  <si>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</si>
  <si>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</si>
  <si>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</si>
  <si>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</si>
  <si>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</si>
  <si>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</si>
  <si>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</si>
  <si>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</si>
  <si>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</si>
  <si>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</si>
  <si>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</si>
  <si>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</si>
  <si>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</si>
  <si>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</si>
  <si>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</si>
  <si>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</si>
  <si>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</si>
  <si>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</si>
  <si>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</si>
  <si>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</si>
  <si>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</si>
  <si>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</si>
  <si>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</si>
  <si>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</si>
  <si>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</si>
  <si>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</si>
  <si>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</si>
  <si>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</si>
  <si>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</si>
  <si>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</si>
  <si>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</si>
  <si>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</si>
  <si>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</si>
  <si>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</si>
  <si>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</si>
  <si>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</si>
  <si>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</si>
  <si>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</si>
  <si>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</si>
  <si>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</si>
  <si>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</si>
  <si>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</si>
  <si>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</si>
  <si>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</si>
  <si>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</si>
  <si>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</si>
  <si>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</si>
  <si>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</si>
  <si>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</si>
  <si>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</si>
  <si>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</si>
  <si>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</si>
  <si>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</si>
  <si>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</si>
  <si>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</si>
  <si>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</si>
  <si>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</si>
  <si>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</si>
  <si>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</si>
  <si>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</si>
  <si>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</si>
  <si>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</si>
  <si>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</si>
  <si>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</si>
  <si>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</si>
  <si>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</si>
  <si>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</si>
  <si>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</si>
  <si>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</si>
  <si>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</si>
  <si>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</si>
  <si>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</si>
  <si>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</si>
  <si>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</si>
  <si>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</si>
  <si>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</si>
  <si>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</si>
  <si>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</si>
  <si>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</si>
  <si>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</si>
  <si>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</si>
  <si>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</si>
  <si>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</si>
  <si>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</si>
  <si>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</si>
  <si>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</si>
  <si>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</si>
  <si>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</si>
  <si>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</si>
  <si>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</si>
  <si>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</si>
  <si>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</si>
  <si>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</si>
  <si>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</si>
  <si>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</si>
  <si>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</si>
  <si>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</si>
  <si>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</si>
  <si>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</si>
  <si>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</si>
  <si>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</si>
  <si>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</si>
  <si>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</si>
  <si>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</si>
  <si>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</si>
  <si>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</si>
  <si>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</si>
  <si>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</si>
  <si>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</si>
  <si>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</si>
  <si>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</si>
  <si>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</si>
  <si>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</si>
  <si>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</si>
  <si>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</si>
  <si>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</si>
  <si>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</si>
  <si>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</si>
  <si>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</si>
  <si>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</si>
  <si>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</si>
  <si>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</si>
  <si>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</si>
  <si>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</si>
  <si>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</si>
  <si>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</si>
  <si>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</si>
  <si>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</si>
  <si>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</si>
  <si>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</si>
  <si>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</si>
  <si>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</si>
  <si>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</si>
  <si>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</si>
  <si>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</si>
  <si>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</si>
  <si>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</si>
  <si>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</si>
  <si>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</si>
  <si>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</si>
  <si>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</si>
  <si>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</si>
  <si>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</si>
  <si>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</si>
  <si>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</si>
  <si>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</si>
  <si>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</si>
  <si>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</si>
  <si>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</si>
  <si>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</si>
  <si>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</si>
  <si>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</si>
  <si>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</si>
  <si>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</si>
  <si>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</si>
  <si>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</si>
  <si>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</si>
  <si>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</si>
  <si>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</si>
  <si>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</si>
  <si>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</si>
  <si>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</si>
  <si>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</si>
  <si>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</si>
  <si>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</si>
  <si>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</si>
  <si>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</si>
  <si>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</si>
  <si>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</si>
  <si>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</si>
  <si>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</si>
  <si>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</si>
  <si>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</si>
  <si>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</si>
  <si>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</si>
  <si>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</si>
  <si>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</si>
  <si>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</si>
  <si>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</si>
  <si>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</si>
  <si>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</si>
  <si>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</si>
  <si>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</si>
  <si>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</si>
  <si>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</si>
  <si>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</si>
  <si>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</si>
  <si>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</si>
  <si>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</si>
  <si>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</si>
  <si>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</si>
  <si>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</si>
  <si>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</si>
  <si>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</si>
  <si>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</si>
  <si>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</si>
  <si>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</si>
  <si>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</si>
  <si>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</si>
  <si>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</si>
  <si>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</si>
  <si>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</si>
  <si>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</si>
  <si>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</si>
  <si>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</si>
  <si>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</si>
  <si>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</si>
  <si>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</si>
  <si>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</si>
  <si>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</si>
  <si>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</si>
  <si>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</si>
  <si>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</si>
  <si>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</si>
  <si>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</si>
  <si>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</si>
  <si>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</si>
  <si>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</si>
  <si>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</si>
  <si>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</si>
  <si>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</si>
  <si>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</si>
  <si>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</si>
  <si>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</si>
  <si>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</si>
  <si>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</si>
  <si>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</si>
  <si>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</si>
  <si>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</si>
  <si>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</si>
  <si>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</si>
  <si>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</si>
  <si>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</si>
  <si>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</si>
  <si>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</si>
  <si>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</si>
  <si>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</si>
  <si>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</si>
  <si>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</si>
  <si>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</si>
  <si>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</si>
  <si>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</si>
  <si>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</si>
  <si>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</si>
  <si>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</si>
  <si>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</si>
  <si>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</si>
  <si>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</si>
  <si>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</si>
  <si>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</si>
  <si>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</si>
  <si>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</si>
  <si>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</si>
  <si>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</si>
  <si>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</si>
  <si>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</si>
  <si>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</si>
  <si>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</si>
  <si>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</si>
  <si>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</si>
  <si>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</si>
  <si>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</si>
  <si>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</si>
  <si>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</si>
  <si>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</si>
  <si>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</si>
  <si>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</si>
  <si>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</si>
  <si>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</si>
  <si>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</si>
  <si>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</si>
  <si>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</si>
  <si>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</si>
  <si>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</si>
  <si>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</si>
  <si>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</si>
  <si>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</si>
  <si>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</si>
  <si>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</si>
  <si>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</si>
  <si>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</si>
  <si>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</si>
  <si>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</si>
  <si>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</si>
  <si>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</si>
  <si>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</si>
  <si>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</si>
  <si>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</si>
  <si>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</si>
  <si>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</si>
  <si>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</si>
  <si>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</si>
  <si>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</si>
  <si>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</si>
  <si>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</si>
  <si>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</si>
  <si>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</si>
  <si>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</si>
  <si>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</si>
  <si>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</si>
  <si>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</si>
  <si>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</si>
  <si>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</si>
  <si>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</si>
  <si>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</si>
  <si>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</si>
  <si>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</si>
  <si>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</si>
  <si>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</si>
  <si>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</si>
  <si>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</si>
  <si>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</si>
  <si>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</si>
  <si>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</si>
  <si>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</si>
  <si>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</si>
  <si>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</si>
  <si>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</si>
  <si>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</si>
  <si>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</si>
  <si>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</si>
  <si>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</si>
  <si>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</si>
  <si>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</si>
  <si>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</si>
  <si>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</si>
  <si>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</si>
  <si>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</si>
  <si>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</si>
  <si>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</si>
  <si>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</si>
  <si>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</si>
  <si>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</si>
  <si>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</si>
  <si>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</si>
  <si>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</si>
  <si>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</si>
  <si>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</si>
  <si>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</si>
  <si>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</si>
  <si>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</si>
  <si>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</si>
  <si>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</si>
  <si>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</si>
  <si>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</si>
  <si>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</si>
  <si>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</si>
  <si>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</si>
  <si>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</si>
  <si>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</si>
  <si>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</si>
  <si>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</si>
  <si>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</si>
  <si>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</si>
  <si>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</si>
  <si>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</si>
  <si>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</si>
  <si>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</si>
  <si>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</si>
  <si>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</si>
  <si>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</si>
  <si>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</si>
  <si>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</si>
  <si>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</si>
  <si>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</si>
  <si>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</si>
  <si>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</si>
  <si>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</si>
  <si>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</si>
  <si>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</si>
  <si>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</si>
  <si>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</si>
  <si>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</si>
  <si>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</si>
  <si>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</si>
  <si>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</si>
  <si>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</si>
  <si>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</si>
  <si>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</si>
  <si>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</si>
  <si>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</si>
  <si>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</si>
  <si>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</si>
  <si>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</si>
  <si>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</si>
  <si>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</si>
  <si>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</si>
  <si>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</si>
  <si>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</si>
  <si>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</si>
  <si>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</si>
  <si>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</si>
  <si>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</si>
  <si>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</si>
  <si>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</si>
  <si>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</si>
  <si>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</si>
  <si>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</si>
  <si>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</si>
  <si>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</si>
  <si>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</si>
  <si>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</si>
  <si>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</si>
  <si>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</si>
  <si>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</si>
  <si>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</si>
  <si>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</si>
  <si>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</si>
  <si>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</si>
  <si>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</si>
  <si>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</si>
  <si>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</si>
  <si>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</si>
  <si>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</si>
  <si>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</si>
  <si>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</si>
  <si>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</si>
  <si>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</si>
  <si>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</si>
  <si>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</si>
  <si>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</si>
  <si>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</si>
  <si>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</si>
  <si>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</si>
  <si>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</si>
  <si>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</si>
  <si>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</si>
  <si>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</si>
  <si>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</si>
  <si>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</si>
  <si>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</si>
  <si>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</si>
  <si>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</si>
  <si>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</si>
  <si>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</si>
  <si>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</si>
  <si>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</si>
  <si>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</si>
  <si>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</si>
  <si>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</si>
  <si>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</si>
  <si>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</si>
  <si>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</si>
  <si>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</si>
  <si>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</si>
  <si>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</si>
  <si>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</si>
  <si>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</si>
  <si>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</si>
  <si>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</si>
  <si>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</si>
  <si>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</si>
  <si>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</si>
  <si>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</si>
  <si>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</si>
  <si>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</si>
  <si>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</si>
  <si>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</si>
  <si>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</si>
  <si>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</si>
  <si>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</si>
  <si>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</si>
  <si>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</si>
  <si>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</si>
  <si>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</si>
  <si>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</si>
  <si>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</si>
  <si>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</si>
  <si>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</si>
  <si>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</si>
  <si>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</si>
  <si>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</si>
  <si>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</si>
  <si>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</si>
  <si>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</si>
  <si>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</si>
  <si>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</si>
  <si>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</si>
  <si>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</si>
  <si>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</si>
  <si>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</si>
  <si>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</si>
  <si>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</si>
  <si>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</si>
  <si>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</si>
  <si>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</si>
  <si>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</si>
  <si>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</si>
  <si>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</si>
  <si>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</si>
  <si>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</si>
  <si>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</si>
  <si>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</si>
  <si>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</si>
  <si>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</si>
  <si>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</si>
  <si>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</si>
  <si>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</si>
  <si>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</si>
  <si>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</si>
  <si>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</si>
  <si>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</si>
  <si>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</si>
  <si>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</si>
  <si>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</si>
  <si>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</si>
  <si>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</si>
  <si>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</si>
  <si>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</si>
  <si>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</si>
  <si>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</si>
  <si>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</si>
  <si>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</si>
  <si>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</si>
  <si>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</si>
  <si>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</si>
  <si>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</si>
  <si>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</si>
  <si>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</si>
  <si>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</si>
  <si>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</si>
  <si>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</si>
  <si>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</si>
  <si>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</si>
  <si>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</si>
  <si>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</si>
  <si>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</si>
  <si>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</si>
  <si>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</si>
  <si>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</si>
  <si>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</si>
  <si>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</si>
  <si>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</si>
  <si>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</si>
  <si>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</si>
  <si>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</si>
  <si>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</si>
  <si>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</si>
  <si>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</si>
  <si>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</si>
  <si>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</si>
  <si>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</si>
  <si>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</si>
  <si>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</si>
  <si>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</si>
  <si>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</si>
  <si>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</si>
  <si>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</si>
  <si>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</si>
  <si>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</si>
  <si>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</si>
  <si>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</si>
  <si>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</si>
  <si>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</si>
  <si>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</si>
  <si>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</si>
  <si>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</si>
  <si>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</si>
  <si>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</si>
  <si>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</si>
  <si>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</si>
  <si>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</si>
  <si>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</si>
  <si>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</si>
  <si>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</si>
  <si>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</si>
  <si>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</si>
  <si>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</si>
  <si>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</si>
  <si>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</si>
  <si>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</si>
  <si>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</si>
  <si>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</si>
  <si>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</si>
  <si>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</si>
  <si>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</si>
  <si>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</si>
  <si>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</si>
  <si>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</si>
  <si>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</si>
  <si>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</si>
  <si>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</si>
  <si>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</si>
  <si>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</si>
  <si>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</si>
  <si>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</si>
  <si>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</si>
  <si>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</si>
  <si>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</si>
  <si>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</si>
  <si>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</si>
  <si>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</si>
  <si>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</si>
  <si>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</si>
  <si>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</si>
  <si>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</si>
  <si>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</si>
  <si>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</si>
  <si>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</si>
  <si>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</si>
  <si>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</si>
  <si>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</si>
  <si>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</si>
  <si>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</si>
  <si>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</si>
  <si>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</si>
  <si>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</si>
  <si>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</si>
  <si>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</si>
  <si>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</si>
  <si>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</si>
  <si>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</si>
  <si>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</si>
  <si>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</si>
  <si>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</si>
  <si>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</si>
  <si>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</si>
  <si>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</si>
  <si>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</si>
  <si>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</si>
  <si>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</si>
  <si>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</si>
  <si>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</si>
  <si>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</si>
  <si>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</si>
  <si>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</si>
  <si>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</si>
  <si>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</si>
  <si>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</si>
  <si>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</si>
  <si>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</si>
  <si>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</si>
  <si>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</si>
  <si>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</si>
  <si>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</si>
  <si>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</si>
  <si>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</si>
  <si>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</si>
  <si>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</si>
  <si>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</si>
  <si>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</si>
  <si>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</si>
  <si>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</si>
  <si>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</si>
  <si>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</si>
  <si>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</si>
  <si>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</si>
  <si>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</si>
  <si>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</si>
  <si>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</si>
  <si>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</si>
  <si>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</si>
  <si>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</si>
  <si>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</si>
  <si>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</si>
  <si>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</si>
  <si>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</si>
  <si>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</si>
  <si>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</si>
  <si>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</si>
  <si>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</si>
  <si>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</si>
  <si>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</si>
  <si>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</si>
  <si>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</si>
  <si>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</si>
  <si>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</si>
  <si>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</si>
  <si>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</si>
  <si>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</si>
  <si>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</si>
  <si>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</si>
  <si>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</si>
  <si>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</si>
  <si>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</si>
  <si>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</si>
  <si>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</si>
  <si>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</si>
  <si>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</si>
  <si>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</si>
  <si>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</si>
  <si>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</si>
  <si>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</si>
  <si>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</si>
  <si>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</si>
  <si>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</si>
  <si>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</si>
  <si>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</si>
  <si>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</si>
  <si>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</si>
  <si>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</si>
  <si>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</si>
  <si>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</si>
  <si>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</si>
  <si>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</si>
  <si>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</si>
  <si>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</si>
  <si>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</si>
  <si>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</si>
  <si>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</si>
  <si>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</si>
  <si>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</si>
  <si>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</si>
  <si>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</si>
  <si>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</si>
  <si>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</si>
  <si>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</si>
  <si>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</si>
  <si>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</si>
  <si>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</si>
  <si>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</si>
  <si>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</si>
  <si>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</si>
  <si>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</si>
  <si>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</si>
  <si>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</si>
  <si>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</si>
  <si>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</si>
  <si>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</si>
  <si>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</si>
  <si>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</si>
  <si>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</si>
  <si>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</si>
  <si>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</si>
  <si>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</si>
  <si>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</si>
  <si>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</si>
  <si>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</si>
  <si>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</si>
  <si>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</si>
  <si>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</si>
  <si>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</si>
  <si>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</si>
  <si>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</si>
  <si>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</si>
  <si>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</si>
  <si>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</si>
  <si>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</si>
  <si>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</si>
  <si>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</si>
  <si>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</si>
  <si>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</si>
  <si>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</si>
  <si>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</si>
  <si>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</si>
  <si>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</si>
  <si>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</si>
  <si>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</si>
  <si>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</si>
  <si>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</si>
  <si>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</si>
  <si>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</si>
  <si>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</si>
  <si>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</si>
  <si>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</si>
  <si>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</si>
  <si>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</si>
  <si>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</si>
  <si>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</si>
  <si>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</si>
  <si>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</si>
  <si>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</si>
  <si>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</si>
  <si>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</si>
  <si>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</si>
  <si>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</si>
  <si>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</si>
  <si>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</si>
  <si>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</si>
  <si>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</si>
  <si>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</si>
  <si>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</si>
  <si>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</si>
  <si>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</si>
  <si>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</si>
  <si>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</si>
  <si>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</si>
  <si>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</si>
  <si>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</si>
  <si>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</si>
  <si>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</si>
  <si>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</si>
  <si>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</si>
  <si>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</si>
  <si>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</si>
  <si>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</si>
  <si>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</si>
  <si>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</si>
  <si>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</si>
  <si>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</si>
  <si>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</si>
  <si>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</si>
  <si>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</si>
  <si>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</si>
  <si>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</si>
  <si>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</si>
  <si>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</si>
  <si>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</si>
  <si>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</si>
  <si>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</si>
  <si>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</si>
  <si>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</si>
  <si>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</si>
  <si>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</si>
  <si>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</si>
  <si>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</si>
  <si>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</si>
  <si>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</si>
  <si>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</si>
  <si>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</si>
  <si>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</si>
  <si>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</si>
  <si>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</si>
  <si>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</si>
  <si>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</si>
  <si>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</si>
  <si>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</si>
  <si>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</si>
  <si>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</si>
  <si>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</si>
  <si>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</si>
  <si>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</si>
  <si>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</si>
  <si>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</si>
  <si>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</si>
  <si>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</si>
  <si>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</si>
  <si>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</si>
  <si>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</si>
  <si>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</si>
  <si>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</si>
  <si>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</si>
  <si>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</si>
  <si>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</si>
  <si>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</si>
  <si>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</si>
  <si>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</si>
  <si>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</si>
  <si>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</si>
  <si>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</si>
  <si>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</si>
  <si>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</si>
  <si>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</si>
  <si>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</si>
  <si>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</si>
  <si>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</si>
  <si>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</si>
  <si>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</si>
  <si>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</si>
  <si>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</si>
  <si>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</si>
  <si>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</si>
  <si>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</si>
  <si>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</si>
  <si>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</si>
  <si>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</si>
  <si>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</si>
  <si>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</si>
  <si>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</si>
  <si>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</si>
  <si>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</si>
  <si>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</si>
  <si>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</si>
  <si>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</si>
  <si>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</si>
  <si>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</si>
  <si>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</si>
  <si>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</si>
  <si>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</si>
  <si>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</si>
  <si>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</si>
  <si>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</si>
  <si>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</si>
  <si>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</si>
  <si>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</si>
  <si>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</si>
  <si>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</si>
  <si>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</si>
  <si>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</si>
  <si>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</si>
  <si>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</si>
  <si>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</si>
  <si>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</si>
  <si>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</si>
  <si>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</si>
  <si>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</si>
  <si>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</si>
  <si>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</si>
  <si>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</si>
  <si>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</si>
  <si>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</si>
  <si>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</si>
  <si>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</si>
  <si>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</si>
  <si>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</si>
  <si>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</si>
  <si>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</si>
  <si>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</si>
  <si>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</si>
  <si>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</si>
  <si>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</si>
  <si>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</si>
  <si>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</si>
  <si>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</si>
  <si>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</si>
  <si>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</si>
  <si>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</si>
  <si>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</si>
  <si>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</si>
  <si>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</si>
  <si>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</si>
  <si>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</si>
  <si>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</si>
  <si>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</si>
  <si>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</si>
  <si>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</si>
  <si>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</si>
  <si>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</si>
  <si>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</si>
  <si>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</si>
  <si>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</si>
  <si>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</si>
  <si>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</si>
  <si>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</si>
  <si>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</si>
  <si>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</si>
  <si>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</si>
  <si>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</si>
  <si>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</si>
  <si>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</si>
  <si>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</si>
  <si>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</si>
  <si>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</si>
  <si>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</si>
  <si>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</si>
  <si>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</si>
  <si>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</si>
  <si>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</si>
  <si>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</si>
  <si>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</si>
  <si>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</si>
  <si>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</si>
  <si>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</si>
  <si>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</si>
  <si>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</si>
  <si>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</si>
  <si>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</si>
  <si>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</si>
  <si>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</si>
  <si>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</si>
  <si>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</si>
  <si>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</si>
  <si>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</si>
  <si>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</si>
  <si>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</si>
  <si>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</si>
  <si>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</si>
  <si>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</si>
  <si>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</si>
  <si>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</si>
  <si>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</si>
  <si>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</si>
  <si>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</si>
  <si>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</si>
  <si>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</si>
  <si>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</si>
  <si>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</si>
  <si>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</si>
  <si>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</si>
  <si>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</si>
  <si>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</si>
  <si>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</si>
  <si>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</si>
  <si>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</si>
  <si>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</si>
  <si>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</si>
  <si>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</si>
  <si>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</si>
  <si>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</si>
  <si>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</si>
  <si>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</si>
  <si>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</si>
  <si>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</si>
  <si>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</si>
  <si>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</si>
  <si>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</si>
  <si>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</si>
  <si>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</si>
  <si>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</si>
  <si>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</si>
  <si>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</si>
  <si>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</si>
  <si>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</si>
  <si>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</si>
  <si>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</si>
  <si>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</si>
  <si>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</si>
  <si>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</si>
  <si>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</si>
  <si>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</si>
  <si>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</si>
  <si>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</si>
  <si>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</si>
  <si>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</si>
  <si>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</si>
  <si>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</si>
  <si>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</si>
  <si>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</si>
  <si>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</si>
  <si>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</si>
  <si>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</si>
  <si>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</si>
  <si>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</si>
  <si>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</si>
  <si>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</si>
  <si>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</si>
  <si>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</si>
  <si>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</si>
  <si>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</si>
  <si>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</si>
  <si>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</si>
  <si>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</si>
  <si>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</si>
  <si>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</si>
  <si>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</si>
  <si>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</si>
  <si>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</si>
  <si>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</si>
  <si>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</si>
  <si>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</si>
  <si>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</si>
  <si>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</si>
  <si>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</si>
  <si>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</si>
  <si>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</si>
  <si>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</si>
  <si>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</si>
  <si>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</si>
  <si>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</si>
  <si>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</si>
  <si>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</si>
  <si>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</si>
  <si>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</si>
  <si>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</si>
  <si>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</si>
  <si>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</si>
  <si>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</si>
  <si>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</si>
  <si>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</si>
  <si>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</si>
  <si>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</si>
  <si>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</si>
  <si>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</si>
  <si>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</si>
  <si>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</si>
  <si>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</si>
  <si>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</si>
  <si>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</si>
  <si>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</si>
  <si>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</si>
  <si>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</si>
  <si>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</si>
  <si>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</si>
  <si>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</si>
  <si>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</si>
  <si>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</si>
  <si>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</si>
  <si>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</si>
  <si>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</si>
  <si>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</si>
  <si>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</si>
  <si>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</si>
  <si>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</si>
  <si>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</si>
  <si>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</si>
  <si>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</si>
  <si>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</si>
  <si>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</si>
  <si>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</si>
  <si>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</si>
  <si>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</si>
  <si>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</si>
  <si>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</si>
  <si>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</si>
  <si>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</si>
  <si>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</si>
  <si>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</si>
  <si>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</si>
  <si>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</si>
  <si>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</si>
  <si>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</si>
  <si>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</si>
  <si>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</si>
  <si>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</si>
  <si>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</si>
  <si>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</si>
  <si>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</si>
  <si>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</si>
  <si>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</si>
  <si>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</si>
  <si>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</si>
  <si>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</si>
  <si>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</si>
  <si>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</si>
  <si>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</si>
  <si>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</si>
  <si>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</si>
  <si>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</si>
  <si>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</si>
  <si>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</si>
  <si>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</si>
  <si>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</si>
  <si>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</si>
  <si>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</si>
  <si>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</si>
  <si>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</si>
  <si>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</si>
  <si>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</si>
  <si>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</si>
  <si>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</si>
  <si>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</si>
  <si>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</si>
  <si>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</si>
  <si>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</si>
  <si>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</si>
  <si>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</si>
  <si>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</si>
  <si>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</si>
  <si>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</si>
  <si>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</si>
  <si>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</si>
  <si>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</si>
  <si>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</si>
  <si>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</si>
  <si>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</si>
  <si>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</si>
  <si>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</si>
  <si>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</si>
  <si>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</si>
  <si>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</si>
  <si>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</si>
  <si>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</si>
  <si>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</si>
  <si>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</si>
  <si>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</si>
  <si>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</si>
  <si>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</si>
  <si>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</si>
  <si>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</si>
  <si>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</si>
  <si>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</si>
  <si>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</si>
  <si>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</si>
  <si>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</si>
  <si>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</si>
  <si>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</si>
  <si>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</si>
  <si>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</si>
  <si>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</si>
  <si>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</si>
  <si>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</si>
  <si>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</si>
  <si>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</si>
  <si>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</si>
  <si>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</si>
  <si>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</si>
  <si>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</si>
  <si>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</si>
  <si>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</si>
  <si>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</si>
  <si>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</si>
  <si>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</si>
  <si>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</si>
  <si>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</si>
  <si>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</si>
  <si>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</si>
  <si>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</si>
  <si>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</si>
  <si>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</si>
  <si>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</si>
  <si>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</si>
  <si>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</si>
  <si>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</si>
  <si>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</si>
  <si>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</si>
  <si>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</si>
  <si>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</si>
  <si>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</si>
  <si>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</si>
  <si>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</si>
  <si>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</si>
  <si>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</si>
  <si>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</si>
  <si>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</si>
  <si>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</si>
  <si>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</si>
  <si>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</si>
  <si>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</si>
  <si>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</si>
  <si>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</si>
  <si>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</si>
  <si>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</si>
  <si>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</si>
  <si>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</si>
  <si>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</si>
  <si>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</si>
  <si>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</si>
  <si>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</si>
  <si>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</si>
  <si>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</si>
  <si>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</si>
  <si>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</si>
  <si>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</si>
  <si>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</si>
  <si>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</si>
  <si>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</si>
  <si>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</si>
  <si>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</si>
  <si>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</si>
  <si>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</si>
  <si>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</si>
  <si>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</si>
  <si>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</si>
  <si>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</si>
  <si>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</si>
  <si>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</si>
  <si>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</si>
  <si>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</si>
  <si>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</si>
  <si>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</si>
  <si>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</si>
  <si>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</si>
  <si>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</si>
  <si>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</si>
  <si>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</si>
  <si>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</si>
  <si>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</si>
  <si>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</si>
  <si>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</si>
  <si>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</si>
  <si>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</si>
  <si>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</si>
  <si>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</si>
  <si>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</si>
  <si>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</si>
  <si>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</si>
  <si>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</si>
  <si>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</si>
  <si>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</si>
  <si>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</si>
  <si>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</si>
  <si>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</si>
  <si>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</si>
  <si>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</si>
  <si>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</si>
  <si>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</si>
  <si>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</si>
  <si>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</si>
  <si>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</si>
  <si>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</si>
  <si>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</si>
  <si>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</si>
  <si>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</si>
  <si>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</si>
  <si>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</si>
  <si>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</si>
  <si>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</si>
  <si>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</si>
  <si>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</si>
  <si>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</si>
  <si>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</si>
  <si>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</si>
  <si>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</si>
  <si>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</si>
  <si>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</si>
  <si>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</si>
  <si>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</si>
  <si>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</si>
  <si>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</si>
  <si>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</si>
  <si>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</si>
  <si>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</si>
  <si>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</si>
  <si>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</si>
  <si>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</si>
  <si>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</si>
  <si>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</si>
  <si>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</si>
  <si>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</si>
  <si>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</si>
  <si>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</si>
  <si>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</si>
  <si>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</si>
  <si>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</si>
  <si>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</si>
  <si>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</si>
  <si>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</si>
  <si>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</si>
  <si>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</si>
  <si>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</si>
  <si>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</si>
  <si>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</si>
  <si>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</si>
  <si>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</si>
  <si>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</si>
  <si>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</si>
  <si>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</si>
  <si>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</si>
  <si>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</si>
  <si>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</si>
  <si>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</si>
  <si>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</si>
  <si>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</si>
  <si>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</si>
  <si>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</si>
  <si>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</si>
  <si>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</si>
  <si>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</si>
  <si>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</si>
  <si>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</si>
  <si>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</si>
  <si>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</si>
  <si>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</si>
  <si>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</si>
  <si>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</si>
  <si>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</si>
  <si>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</si>
  <si>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</si>
  <si>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</si>
  <si>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</si>
  <si>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</si>
  <si>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</si>
  <si>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</si>
  <si>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</si>
  <si>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</si>
  <si>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</si>
  <si>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</si>
  <si>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</si>
  <si>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</si>
  <si>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</si>
  <si>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</si>
  <si>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</si>
  <si>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</si>
  <si>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</si>
  <si>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</si>
  <si>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</si>
  <si>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</si>
  <si>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</si>
  <si>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</si>
  <si>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</si>
  <si>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</si>
  <si>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</si>
  <si>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</si>
  <si>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</si>
  <si>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</si>
  <si>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</si>
  <si>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</si>
  <si>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</si>
  <si>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</si>
  <si>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</si>
  <si>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</si>
  <si>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</si>
  <si>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</si>
  <si>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</si>
  <si>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</si>
  <si>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</si>
  <si>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</si>
  <si>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</si>
  <si>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</si>
  <si>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</si>
  <si>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</si>
  <si>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</si>
  <si>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</si>
  <si>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</si>
  <si>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</si>
  <si>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</si>
  <si>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</si>
  <si>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</si>
  <si>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</si>
  <si>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</si>
  <si>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</si>
  <si>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</si>
  <si>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</si>
  <si>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</si>
  <si>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</si>
  <si>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</si>
  <si>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</si>
  <si>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</si>
  <si>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</si>
  <si>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</si>
  <si>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</si>
  <si>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</si>
  <si>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</si>
  <si>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</si>
  <si>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</si>
  <si>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LISTING AGENT</t>
  </si>
  <si>
    <t>ABN AMRO Bank N.V.</t>
  </si>
  <si>
    <t>COLLECTION ACCOUNT PROVIDER</t>
  </si>
  <si>
    <t>ISSUER</t>
  </si>
  <si>
    <t>TRANSFEROR AND SERVICER</t>
  </si>
  <si>
    <t>ASSET MONITOR</t>
  </si>
  <si>
    <t>KPMG Accountants N.V.</t>
  </si>
  <si>
    <t>CBC ACCOUNT BANK</t>
  </si>
  <si>
    <t>Société Générale S.A.</t>
  </si>
  <si>
    <t>CBC BACK-UP ACCOUNT BANK</t>
  </si>
  <si>
    <t>Citibank Europe plc</t>
  </si>
  <si>
    <t>ING Bank N.V.</t>
  </si>
  <si>
    <t>SECURITY TRUSTEE</t>
  </si>
  <si>
    <t>Stichting Security Trustee Achmea SB Covered Bond Company</t>
  </si>
  <si>
    <t>PRINCIPAL PAYING AGENT AND LISTING AGENT</t>
  </si>
  <si>
    <t>Citibank N.A. London Branch</t>
  </si>
  <si>
    <t>PRINCIPAL PAYING AGENT AND REGISTRAR</t>
  </si>
  <si>
    <t>CBC BACK-UP ACCOUNT AGENT</t>
  </si>
  <si>
    <t>LEGAL ADVISER AND TAX ADVISER TO THE ARRANGER AND DEALER</t>
  </si>
  <si>
    <t>A&amp;O Shearman</t>
  </si>
  <si>
    <t>CBC</t>
  </si>
  <si>
    <t xml:space="preserve">Achmea  SB Covered Bond Company </t>
  </si>
  <si>
    <t>AUDITORS TO THE CBC</t>
  </si>
  <si>
    <t>Ernst &amp; Young Accountants LLP</t>
  </si>
  <si>
    <t>AUDITORS TO THE ISSUER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</si>
  <si>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</si>
  <si>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</si>
  <si>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</si>
  <si>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</si>
  <si>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</si>
  <si>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</si>
  <si>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</si>
  <si>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</si>
  <si>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</si>
  <si>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</si>
  <si>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</si>
  <si>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</si>
  <si>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</si>
  <si>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</si>
  <si>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</si>
  <si>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</si>
  <si>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</si>
  <si>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</si>
  <si>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</si>
  <si>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</si>
  <si>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</si>
  <si>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</si>
  <si>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</si>
  <si>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</si>
  <si>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</si>
  <si>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</si>
  <si>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</si>
  <si>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</si>
  <si>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</si>
  <si>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</si>
  <si>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</si>
  <si>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</si>
  <si>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</si>
  <si>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</si>
  <si>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</si>
  <si>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</si>
  <si>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</si>
  <si>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</si>
  <si>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</si>
  <si>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</si>
  <si>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</si>
  <si>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</si>
  <si>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</si>
  <si>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</si>
  <si>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</si>
  <si>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</si>
  <si>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</si>
  <si>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</si>
  <si>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</si>
  <si>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</si>
  <si>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</si>
  <si>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</si>
  <si>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</si>
  <si>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</si>
  <si>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</si>
  <si>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</si>
  <si>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</si>
  <si>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</si>
  <si>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</si>
  <si>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</si>
  <si>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</si>
  <si>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</si>
  <si>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</si>
  <si>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</si>
  <si>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</si>
  <si>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</si>
  <si>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</si>
  <si>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</si>
  <si>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</si>
  <si>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</si>
  <si>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</si>
  <si>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</si>
  <si>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</si>
  <si>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</si>
  <si>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</si>
  <si>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28/08/2024</t>
  </si>
  <si>
    <t>Cut-off Date: 31/07/2024</t>
  </si>
  <si>
    <t>https://www.achmeabank.nl/en/investors/funding/soft-bullet-covered-bond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</si>
</sst>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pplyProtection="1">
      <alignment horizontal="center" vertical="center" wrapText="1"/>
      <protection locked="0"/>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soft-bullet-covered-bond" TargetMode="External"/><Relationship Id="rId11" Type="http://schemas.openxmlformats.org/officeDocument/2006/relationships/vmlDrawing" Target="../drawings/vmlDrawing2.vml"/><Relationship Id="rId5" Type="http://schemas.openxmlformats.org/officeDocument/2006/relationships/hyperlink" Target="http://www.achmeabank.com/" TargetMode="External"/><Relationship Id="rId10" Type="http://schemas.openxmlformats.org/officeDocument/2006/relationships/customProperty" Target="../customProperty3.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hyperlink" Target="https://www.achmeabank.nl/en/investors/funding/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2922</v>
      </c>
      <c r="E6" s="202"/>
      <c r="F6" s="202"/>
      <c r="G6" s="202"/>
      <c r="H6" s="202"/>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3054</v>
      </c>
      <c r="G9" s="6"/>
      <c r="H9" s="6"/>
      <c r="I9" s="6"/>
      <c r="J9" s="7"/>
    </row>
    <row r="10" spans="2:10" ht="21" x14ac:dyDescent="0.25">
      <c r="B10" s="5"/>
      <c r="C10" s="6"/>
      <c r="D10" s="6"/>
      <c r="E10" s="6"/>
      <c r="F10" s="11" t="s">
        <v>3055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5" t="s">
        <v>15</v>
      </c>
      <c r="E24" s="206" t="s">
        <v>16</v>
      </c>
      <c r="F24" s="206"/>
      <c r="G24" s="206"/>
      <c r="H24" s="206"/>
      <c r="I24" s="6"/>
      <c r="J24" s="7"/>
    </row>
    <row r="25" spans="2:10" x14ac:dyDescent="0.25">
      <c r="B25" s="5"/>
      <c r="C25" s="6"/>
      <c r="D25" s="6"/>
      <c r="H25" s="6"/>
      <c r="I25" s="6"/>
      <c r="J25" s="7"/>
    </row>
    <row r="26" spans="2:10" x14ac:dyDescent="0.25">
      <c r="B26" s="5"/>
      <c r="C26" s="6"/>
      <c r="D26" s="205" t="s">
        <v>17</v>
      </c>
      <c r="E26" s="206"/>
      <c r="F26" s="206"/>
      <c r="G26" s="206"/>
      <c r="H26" s="206"/>
      <c r="I26" s="6"/>
      <c r="J26" s="7"/>
    </row>
    <row r="27" spans="2:10" x14ac:dyDescent="0.25">
      <c r="B27" s="5"/>
      <c r="C27" s="6"/>
      <c r="D27" s="14"/>
      <c r="E27" s="14"/>
      <c r="F27" s="14"/>
      <c r="G27" s="14"/>
      <c r="H27" s="14"/>
      <c r="I27" s="6"/>
      <c r="J27" s="7"/>
    </row>
    <row r="28" spans="2:10" x14ac:dyDescent="0.25">
      <c r="B28" s="5"/>
      <c r="C28" s="6"/>
      <c r="D28" s="205" t="s">
        <v>18</v>
      </c>
      <c r="E28" s="206" t="s">
        <v>16</v>
      </c>
      <c r="F28" s="206"/>
      <c r="G28" s="206"/>
      <c r="H28" s="206"/>
      <c r="I28" s="6"/>
      <c r="J28" s="7"/>
    </row>
    <row r="29" spans="2:10" x14ac:dyDescent="0.25">
      <c r="B29" s="5"/>
      <c r="C29" s="6"/>
      <c r="D29" s="14"/>
      <c r="E29" s="14"/>
      <c r="F29" s="14"/>
      <c r="G29" s="14"/>
      <c r="H29" s="14"/>
      <c r="I29" s="6"/>
      <c r="J29" s="7"/>
    </row>
    <row r="30" spans="2:10" x14ac:dyDescent="0.25">
      <c r="B30" s="5"/>
      <c r="C30" s="6"/>
      <c r="D30" s="205" t="s">
        <v>19</v>
      </c>
      <c r="E30" s="206" t="s">
        <v>16</v>
      </c>
      <c r="F30" s="206"/>
      <c r="G30" s="206"/>
      <c r="H30" s="206"/>
      <c r="I30" s="6"/>
      <c r="J30" s="7"/>
    </row>
    <row r="31" spans="2:10" x14ac:dyDescent="0.25">
      <c r="B31" s="5"/>
      <c r="C31" s="6"/>
      <c r="D31" s="14"/>
      <c r="E31" s="14"/>
      <c r="F31" s="14"/>
      <c r="G31" s="14"/>
      <c r="H31" s="14"/>
      <c r="I31" s="6"/>
      <c r="J31" s="7"/>
    </row>
    <row r="32" spans="2:10" x14ac:dyDescent="0.25">
      <c r="B32" s="5"/>
      <c r="C32" s="6"/>
      <c r="D32" s="205" t="s">
        <v>20</v>
      </c>
      <c r="E32" s="206" t="s">
        <v>16</v>
      </c>
      <c r="F32" s="206"/>
      <c r="G32" s="206"/>
      <c r="H32" s="206"/>
      <c r="I32" s="6"/>
      <c r="J32" s="7"/>
    </row>
    <row r="33" spans="2:10" x14ac:dyDescent="0.25">
      <c r="B33" s="5"/>
      <c r="C33" s="6"/>
      <c r="I33" s="6"/>
      <c r="J33" s="7"/>
    </row>
    <row r="34" spans="2:10" x14ac:dyDescent="0.25">
      <c r="B34" s="5"/>
      <c r="C34" s="6"/>
      <c r="D34" s="205" t="s">
        <v>21</v>
      </c>
      <c r="E34" s="206" t="s">
        <v>16</v>
      </c>
      <c r="F34" s="206"/>
      <c r="G34" s="206"/>
      <c r="H34" s="206"/>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1429</v>
      </c>
      <c r="E38" s="204"/>
      <c r="F38" s="204"/>
      <c r="G38" s="204"/>
      <c r="H38" s="204"/>
      <c r="I38" s="6"/>
      <c r="J38" s="7"/>
    </row>
    <row r="39" spans="2:10" x14ac:dyDescent="0.25">
      <c r="B39" s="5"/>
      <c r="C39" s="6"/>
      <c r="I39" s="6"/>
      <c r="J39" s="7"/>
    </row>
    <row r="40" spans="2:10" x14ac:dyDescent="0.25">
      <c r="B40" s="5"/>
      <c r="C40" s="6"/>
      <c r="D40" s="203" t="s">
        <v>2635</v>
      </c>
      <c r="E40" s="204" t="s">
        <v>16</v>
      </c>
      <c r="F40" s="204"/>
      <c r="G40" s="204"/>
      <c r="H40" s="204"/>
      <c r="I40" s="6"/>
      <c r="J40" s="7"/>
    </row>
    <row r="41" spans="2:10" x14ac:dyDescent="0.25">
      <c r="B41" s="5"/>
      <c r="C41" s="6"/>
      <c r="D41" s="6"/>
      <c r="E41" s="14"/>
      <c r="F41" s="14"/>
      <c r="G41" s="14"/>
      <c r="H41" s="14"/>
      <c r="I41" s="6"/>
      <c r="J41" s="7"/>
    </row>
    <row r="42" spans="2:10" x14ac:dyDescent="0.25">
      <c r="B42" s="5"/>
      <c r="C42" s="6"/>
      <c r="D42" s="203" t="s">
        <v>2636</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253" zoomScale="80" zoomScaleNormal="80" workbookViewId="0">
      <selection activeCell="C290" sqref="C29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30" outlineLevel="1" x14ac:dyDescent="0.25">
      <c r="A30" s="25" t="s">
        <v>55</v>
      </c>
      <c r="B30" s="41" t="s">
        <v>54</v>
      </c>
      <c r="C30" s="201" t="s">
        <v>3056</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6361.2855442200007</v>
      </c>
      <c r="F38" s="42"/>
      <c r="H38" s="23"/>
      <c r="L38" s="23"/>
      <c r="M38" s="23"/>
    </row>
    <row r="39" spans="1:14" x14ac:dyDescent="0.25">
      <c r="A39" s="25" t="s">
        <v>63</v>
      </c>
      <c r="B39" s="42" t="s">
        <v>64</v>
      </c>
      <c r="C39" s="106">
        <v>4500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0.36361900982666678</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1861.2855442200007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6337.7855442199998</v>
      </c>
      <c r="E53" s="50"/>
      <c r="F53" s="113">
        <f>IF($C$58=0,"",IF(C53="[for completion]","",C53/$C$58))</f>
        <v>0.99630577815810317</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23.5</v>
      </c>
      <c r="E56" s="50"/>
      <c r="F56" s="113">
        <f>IF($C$58=0,"",IF(C56="[for completion]","",C56/$C$58))</f>
        <v>3.6942218418968163E-3</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6361.2855442199998</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16.241599999999998</v>
      </c>
      <c r="D66" s="110">
        <v>10.903178577811616</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18.978479350000001</v>
      </c>
      <c r="D70" s="106">
        <v>20.543185699999999</v>
      </c>
      <c r="E70" s="21"/>
      <c r="F70" s="113">
        <f t="shared" ref="F70:F76" si="1">IF($C$77=0,"",IF(C70="[for completion]","",C70/$C$77))</f>
        <v>2.9944969291850199E-3</v>
      </c>
      <c r="G70" s="113">
        <f t="shared" ref="G70:G76" si="2">IF($D$66="ND2","ND2",IF(OR(D70="ND2",D70=""),"",D70/$D$77))</f>
        <v>3.2413822709313964E-3</v>
      </c>
      <c r="H70" s="23"/>
      <c r="L70" s="23"/>
      <c r="M70" s="23"/>
      <c r="N70" s="55"/>
    </row>
    <row r="71" spans="1:14" x14ac:dyDescent="0.25">
      <c r="A71" s="25" t="s">
        <v>107</v>
      </c>
      <c r="B71" s="21" t="s">
        <v>1451</v>
      </c>
      <c r="C71" s="106">
        <v>20.84429579</v>
      </c>
      <c r="D71" s="106">
        <v>23.13339195</v>
      </c>
      <c r="E71" s="21"/>
      <c r="F71" s="113">
        <f t="shared" si="1"/>
        <v>3.2888925705303802E-3</v>
      </c>
      <c r="G71" s="113">
        <f t="shared" si="2"/>
        <v>3.6500749021237291E-3</v>
      </c>
      <c r="H71" s="23"/>
      <c r="L71" s="23"/>
      <c r="M71" s="23"/>
      <c r="N71" s="55"/>
    </row>
    <row r="72" spans="1:14" x14ac:dyDescent="0.25">
      <c r="A72" s="25" t="s">
        <v>108</v>
      </c>
      <c r="B72" s="21" t="s">
        <v>1452</v>
      </c>
      <c r="C72" s="106">
        <v>27.800389389999999</v>
      </c>
      <c r="D72" s="106">
        <v>33.86924346</v>
      </c>
      <c r="E72" s="21"/>
      <c r="F72" s="113">
        <f t="shared" si="1"/>
        <v>4.3864515761903129E-3</v>
      </c>
      <c r="G72" s="113">
        <f t="shared" si="2"/>
        <v>5.3440185414428271E-3</v>
      </c>
      <c r="H72" s="23"/>
      <c r="L72" s="23"/>
      <c r="M72" s="23"/>
      <c r="N72" s="55"/>
    </row>
    <row r="73" spans="1:14" x14ac:dyDescent="0.25">
      <c r="A73" s="25" t="s">
        <v>109</v>
      </c>
      <c r="B73" s="21" t="s">
        <v>1453</v>
      </c>
      <c r="C73" s="106">
        <v>42.172104709999999</v>
      </c>
      <c r="D73" s="106">
        <v>55.749793009999998</v>
      </c>
      <c r="E73" s="21"/>
      <c r="F73" s="113">
        <f t="shared" si="1"/>
        <v>6.6540756887017985E-3</v>
      </c>
      <c r="G73" s="113">
        <f t="shared" si="2"/>
        <v>8.7964151865067893E-3</v>
      </c>
      <c r="H73" s="23"/>
      <c r="L73" s="23"/>
      <c r="M73" s="23"/>
      <c r="N73" s="55"/>
    </row>
    <row r="74" spans="1:14" x14ac:dyDescent="0.25">
      <c r="A74" s="25" t="s">
        <v>110</v>
      </c>
      <c r="B74" s="21" t="s">
        <v>1454</v>
      </c>
      <c r="C74" s="106">
        <v>70.353744739999996</v>
      </c>
      <c r="D74" s="106">
        <v>103.21390807</v>
      </c>
      <c r="E74" s="21"/>
      <c r="F74" s="113">
        <f t="shared" si="1"/>
        <v>1.1100682446436191E-2</v>
      </c>
      <c r="G74" s="113">
        <f t="shared" si="2"/>
        <v>1.628548447243219E-2</v>
      </c>
      <c r="H74" s="23"/>
      <c r="L74" s="23"/>
      <c r="M74" s="23"/>
      <c r="N74" s="55"/>
    </row>
    <row r="75" spans="1:14" x14ac:dyDescent="0.25">
      <c r="A75" s="25" t="s">
        <v>111</v>
      </c>
      <c r="B75" s="21" t="s">
        <v>1455</v>
      </c>
      <c r="C75" s="106">
        <v>416.75038873</v>
      </c>
      <c r="D75" s="106">
        <v>2051.8726384500001</v>
      </c>
      <c r="E75" s="21"/>
      <c r="F75" s="113">
        <f t="shared" si="1"/>
        <v>6.5756467432078441E-2</v>
      </c>
      <c r="G75" s="113">
        <f t="shared" si="2"/>
        <v>0.32375229867493521</v>
      </c>
      <c r="H75" s="23"/>
      <c r="L75" s="23"/>
      <c r="M75" s="23"/>
      <c r="N75" s="55"/>
    </row>
    <row r="76" spans="1:14" x14ac:dyDescent="0.25">
      <c r="A76" s="25" t="s">
        <v>112</v>
      </c>
      <c r="B76" s="21" t="s">
        <v>1456</v>
      </c>
      <c r="C76" s="106">
        <v>5740.88614151</v>
      </c>
      <c r="D76" s="106">
        <v>4049.4033835800001</v>
      </c>
      <c r="E76" s="21"/>
      <c r="F76" s="113">
        <f t="shared" si="1"/>
        <v>0.90581893335687791</v>
      </c>
      <c r="G76" s="113">
        <f t="shared" si="2"/>
        <v>0.63893032595162791</v>
      </c>
      <c r="H76" s="23"/>
      <c r="L76" s="23"/>
      <c r="M76" s="23"/>
      <c r="N76" s="55"/>
    </row>
    <row r="77" spans="1:14" x14ac:dyDescent="0.25">
      <c r="A77" s="25" t="s">
        <v>113</v>
      </c>
      <c r="B77" s="59" t="s">
        <v>92</v>
      </c>
      <c r="C77" s="108">
        <f>SUM(C70:C76)</f>
        <v>6337.7855442199998</v>
      </c>
      <c r="D77" s="108">
        <f>SUM(D70:D76)</f>
        <v>6337.7855442199998</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7.8475502199999996</v>
      </c>
      <c r="D79" s="108" t="str">
        <f>IF($D$66="ND2","ND2","")</f>
        <v/>
      </c>
      <c r="E79" s="42"/>
      <c r="F79" s="113">
        <f>IF($C$77=0,"",IF(C79="","",C79/$C$77))</f>
        <v>1.2382164346278475E-3</v>
      </c>
      <c r="G79" s="113" t="str">
        <f>IF($D$66="ND2","ND2",IF(OR(D79="ND2",D79=""),"",D79/$D$77))</f>
        <v/>
      </c>
      <c r="H79" s="23"/>
      <c r="L79" s="23"/>
      <c r="M79" s="23"/>
      <c r="N79" s="55"/>
    </row>
    <row r="80" spans="1:14" outlineLevel="1" x14ac:dyDescent="0.25">
      <c r="A80" s="25" t="s">
        <v>118</v>
      </c>
      <c r="B80" s="60" t="s">
        <v>119</v>
      </c>
      <c r="C80" s="108">
        <v>11.13092913</v>
      </c>
      <c r="D80" s="108" t="str">
        <f>IF($D$66="ND2","ND2","")</f>
        <v/>
      </c>
      <c r="E80" s="42"/>
      <c r="F80" s="113">
        <f>IF($C$77=0,"",IF(C80="","",C80/$C$77))</f>
        <v>1.7562804945571726E-3</v>
      </c>
      <c r="G80" s="113" t="str">
        <f>IF($D$66="ND2","ND2",IF(OR(D80="ND2",D80=""),"",D80/$D$77))</f>
        <v/>
      </c>
      <c r="H80" s="23"/>
      <c r="L80" s="23"/>
      <c r="M80" s="23"/>
      <c r="N80" s="55"/>
    </row>
    <row r="81" spans="1:14" outlineLevel="1" x14ac:dyDescent="0.25">
      <c r="A81" s="25" t="s">
        <v>120</v>
      </c>
      <c r="B81" s="60" t="s">
        <v>121</v>
      </c>
      <c r="C81" s="108">
        <v>11.15830935</v>
      </c>
      <c r="D81" s="108" t="str">
        <f>IF($D$66="ND2","ND2","")</f>
        <v/>
      </c>
      <c r="E81" s="42"/>
      <c r="F81" s="113">
        <f>IF($C$77=0,"",IF(C81="","",C81/$C$77))</f>
        <v>1.760600650202857E-3</v>
      </c>
      <c r="G81" s="113" t="str">
        <f>IF($D$66="ND2","ND2",IF(OR(D81="ND2",D81=""),"",D81/$D$77))</f>
        <v/>
      </c>
      <c r="H81" s="23"/>
      <c r="L81" s="23"/>
      <c r="M81" s="23"/>
      <c r="N81" s="55"/>
    </row>
    <row r="82" spans="1:14" outlineLevel="1" x14ac:dyDescent="0.25">
      <c r="A82" s="25" t="s">
        <v>122</v>
      </c>
      <c r="B82" s="60" t="s">
        <v>123</v>
      </c>
      <c r="C82" s="108">
        <v>9.6859864400000006</v>
      </c>
      <c r="D82" s="108" t="str">
        <f>IF($D$66="ND2","ND2","")</f>
        <v/>
      </c>
      <c r="E82" s="42"/>
      <c r="F82" s="113">
        <f>IF($C$77=0,"",IF(C82="","",C82/$C$77))</f>
        <v>1.5282919203275234E-3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5.4537000000000004</v>
      </c>
      <c r="D89" s="110">
        <v>5.4537000000000004</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1000</v>
      </c>
      <c r="D93" s="106">
        <v>1000</v>
      </c>
      <c r="E93" s="21"/>
      <c r="F93" s="113">
        <f t="shared" ref="F93:F99" si="3">IF($C$100=0,"",IF(C93="[for completion]","",IF(C93="","",C93/$C$100)))</f>
        <v>0.22222222222222221</v>
      </c>
      <c r="G93" s="113">
        <f t="shared" ref="G93:G99" si="4">IF($D$100=0,"",IF(D93="[Mark as ND1 if not relevant]","",IF(D93="","",D93/$D$100)))</f>
        <v>0.22222222222222221</v>
      </c>
      <c r="H93" s="23"/>
      <c r="L93" s="23"/>
      <c r="M93" s="23"/>
      <c r="N93" s="55"/>
    </row>
    <row r="94" spans="1:14" x14ac:dyDescent="0.25">
      <c r="A94" s="25" t="s">
        <v>135</v>
      </c>
      <c r="B94" s="21" t="s">
        <v>1451</v>
      </c>
      <c r="C94" s="106">
        <v>500</v>
      </c>
      <c r="D94" s="106">
        <v>500</v>
      </c>
      <c r="E94" s="21"/>
      <c r="F94" s="113">
        <f t="shared" si="3"/>
        <v>0.1111111111111111</v>
      </c>
      <c r="G94" s="113">
        <f t="shared" si="4"/>
        <v>0.1111111111111111</v>
      </c>
      <c r="H94" s="23"/>
      <c r="L94" s="23"/>
      <c r="M94" s="23"/>
      <c r="N94" s="55"/>
    </row>
    <row r="95" spans="1:14" x14ac:dyDescent="0.25">
      <c r="A95" s="25" t="s">
        <v>136</v>
      </c>
      <c r="B95" s="21" t="s">
        <v>1452</v>
      </c>
      <c r="C95" s="106">
        <v>500</v>
      </c>
      <c r="D95" s="106">
        <v>500</v>
      </c>
      <c r="E95" s="21"/>
      <c r="F95" s="113">
        <f t="shared" si="3"/>
        <v>0.1111111111111111</v>
      </c>
      <c r="G95" s="113">
        <f t="shared" si="4"/>
        <v>0.1111111111111111</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0.1111111111111111</v>
      </c>
      <c r="G97" s="113">
        <f t="shared" si="4"/>
        <v>0.1111111111111111</v>
      </c>
      <c r="H97" s="23"/>
      <c r="L97" s="23"/>
      <c r="M97" s="23"/>
    </row>
    <row r="98" spans="1:14" x14ac:dyDescent="0.25">
      <c r="A98" s="25" t="s">
        <v>139</v>
      </c>
      <c r="B98" s="21" t="s">
        <v>1455</v>
      </c>
      <c r="C98" s="106">
        <v>1000</v>
      </c>
      <c r="D98" s="106">
        <v>1000</v>
      </c>
      <c r="E98" s="21"/>
      <c r="F98" s="113">
        <f t="shared" si="3"/>
        <v>0.22222222222222221</v>
      </c>
      <c r="G98" s="113">
        <f t="shared" si="4"/>
        <v>0.22222222222222221</v>
      </c>
      <c r="H98" s="23"/>
      <c r="L98" s="23"/>
      <c r="M98" s="23"/>
    </row>
    <row r="99" spans="1:14" x14ac:dyDescent="0.25">
      <c r="A99" s="25" t="s">
        <v>140</v>
      </c>
      <c r="B99" s="21" t="s">
        <v>1456</v>
      </c>
      <c r="C99" s="106">
        <v>1000</v>
      </c>
      <c r="D99" s="106">
        <v>1000</v>
      </c>
      <c r="E99" s="21"/>
      <c r="F99" s="113">
        <f t="shared" si="3"/>
        <v>0.22222222222222221</v>
      </c>
      <c r="G99" s="113">
        <f t="shared" si="4"/>
        <v>0.22222222222222221</v>
      </c>
      <c r="H99" s="23"/>
      <c r="L99" s="23"/>
      <c r="M99" s="23"/>
    </row>
    <row r="100" spans="1:14" x14ac:dyDescent="0.25">
      <c r="A100" s="25" t="s">
        <v>141</v>
      </c>
      <c r="B100" s="59" t="s">
        <v>92</v>
      </c>
      <c r="C100" s="108">
        <f>SUM(C93:C99)</f>
        <v>4500</v>
      </c>
      <c r="D100" s="108">
        <f>SUM(D93:D99)</f>
        <v>4500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0.1111111111111111</v>
      </c>
      <c r="G102" s="113">
        <f>IF($D$100=0,"",IF(D102="","",IF(D102="","",D102/$D$100)))</f>
        <v>0.1111111111111111</v>
      </c>
      <c r="H102" s="23"/>
      <c r="L102" s="23"/>
      <c r="M102" s="23"/>
    </row>
    <row r="103" spans="1:14" outlineLevel="1" x14ac:dyDescent="0.25">
      <c r="A103" s="25" t="s">
        <v>144</v>
      </c>
      <c r="B103" s="60" t="s">
        <v>119</v>
      </c>
      <c r="C103" s="108">
        <v>500</v>
      </c>
      <c r="D103" s="108">
        <v>500</v>
      </c>
      <c r="E103" s="42"/>
      <c r="F103" s="113">
        <f>IF($C$100=0,"",IF(C103="","",IF(C103="","",C103/$C$100)))</f>
        <v>0.1111111111111111</v>
      </c>
      <c r="G103" s="113">
        <f>IF($D$100=0,"",IF(D103="","",IF(D103="","",D103/$D$100)))</f>
        <v>0.1111111111111111</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500</v>
      </c>
      <c r="D105" s="108">
        <v>500</v>
      </c>
      <c r="E105" s="42"/>
      <c r="F105" s="113">
        <f>IF($C$100=0,"",IF(C105="","",IF(C105="","",C105/$C$100)))</f>
        <v>0.1111111111111111</v>
      </c>
      <c r="G105" s="113">
        <f>IF($D$100=0,"",IF(D105="","",IF(D105="","",D105/$D$100)))</f>
        <v>0.1111111111111111</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6337.7855442199998</v>
      </c>
      <c r="D112" s="106">
        <v>6337.7855442199998</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6337.7855442199998</v>
      </c>
      <c r="D130" s="106">
        <f>SUM(D112:D129)</f>
        <v>6337.7855442199998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4500</v>
      </c>
      <c r="D138" s="106">
        <v>4500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4500</v>
      </c>
      <c r="D156" s="106">
        <f>SUM(D138:D155)</f>
        <v>4500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4500</v>
      </c>
      <c r="D164" s="106">
        <v>4500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4500</v>
      </c>
      <c r="D167" s="116">
        <f>SUM(D164:D166)</f>
        <v>4500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23.5</v>
      </c>
      <c r="D174" s="39"/>
      <c r="E174" s="31"/>
      <c r="F174" s="113">
        <f>IF($C$179=0,"",IF(C174="[for completion]","",C174/$C$179))</f>
        <v>1</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23.5</v>
      </c>
      <c r="E179" s="53"/>
      <c r="F179" s="114">
        <f>SUM(F174:F178)</f>
        <v>1</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23.5</v>
      </c>
      <c r="E193" s="50"/>
      <c r="F193" s="113">
        <f t="shared" ref="F193:F206" si="14">IF($C$208=0,"",IF(C193="[for completion]","",C193/$C$208))</f>
        <v>1</v>
      </c>
      <c r="G193" s="51"/>
      <c r="H193" s="23"/>
      <c r="L193" s="23"/>
      <c r="M193" s="23"/>
      <c r="N193" s="55"/>
    </row>
    <row r="194" spans="1:14" x14ac:dyDescent="0.25">
      <c r="A194" s="25" t="s">
        <v>247</v>
      </c>
      <c r="B194" s="42" t="s">
        <v>248</v>
      </c>
      <c r="C194" s="106"/>
      <c r="E194" s="53"/>
      <c r="F194" s="113">
        <f t="shared" si="14"/>
        <v>0</v>
      </c>
      <c r="G194" s="53"/>
      <c r="H194" s="23"/>
      <c r="L194" s="23"/>
      <c r="M194" s="23"/>
      <c r="N194" s="55"/>
    </row>
    <row r="195" spans="1:14" x14ac:dyDescent="0.25">
      <c r="A195" s="25" t="s">
        <v>249</v>
      </c>
      <c r="B195" s="42" t="s">
        <v>250</v>
      </c>
      <c r="C195" s="106"/>
      <c r="E195" s="53"/>
      <c r="F195" s="113">
        <f t="shared" si="14"/>
        <v>0</v>
      </c>
      <c r="G195" s="53"/>
      <c r="H195" s="23"/>
      <c r="L195" s="23"/>
      <c r="M195" s="23"/>
      <c r="N195" s="55"/>
    </row>
    <row r="196" spans="1:14" x14ac:dyDescent="0.25">
      <c r="A196" s="25" t="s">
        <v>251</v>
      </c>
      <c r="B196" s="42" t="s">
        <v>252</v>
      </c>
      <c r="C196" s="106"/>
      <c r="E196" s="53"/>
      <c r="F196" s="113">
        <f t="shared" si="14"/>
        <v>0</v>
      </c>
      <c r="G196" s="53"/>
      <c r="H196" s="23"/>
      <c r="L196" s="23"/>
      <c r="M196" s="23"/>
      <c r="N196" s="55"/>
    </row>
    <row r="197" spans="1:14" x14ac:dyDescent="0.25">
      <c r="A197" s="25" t="s">
        <v>253</v>
      </c>
      <c r="B197" s="42" t="s">
        <v>254</v>
      </c>
      <c r="C197" s="106"/>
      <c r="E197" s="53"/>
      <c r="F197" s="113">
        <f t="shared" si="14"/>
        <v>0</v>
      </c>
      <c r="G197" s="53"/>
      <c r="H197" s="23"/>
      <c r="L197" s="23"/>
      <c r="M197" s="23"/>
      <c r="N197" s="55"/>
    </row>
    <row r="198" spans="1:14" x14ac:dyDescent="0.25">
      <c r="A198" s="25" t="s">
        <v>255</v>
      </c>
      <c r="B198" s="42" t="s">
        <v>256</v>
      </c>
      <c r="C198" s="106"/>
      <c r="E198" s="53"/>
      <c r="F198" s="113">
        <f t="shared" si="14"/>
        <v>0</v>
      </c>
      <c r="G198" s="53"/>
      <c r="H198" s="23"/>
      <c r="L198" s="23"/>
      <c r="M198" s="23"/>
      <c r="N198" s="55"/>
    </row>
    <row r="199" spans="1:14" x14ac:dyDescent="0.25">
      <c r="A199" s="25" t="s">
        <v>257</v>
      </c>
      <c r="B199" s="42" t="s">
        <v>258</v>
      </c>
      <c r="C199" s="106"/>
      <c r="E199" s="53"/>
      <c r="F199" s="113">
        <f t="shared" si="14"/>
        <v>0</v>
      </c>
      <c r="G199" s="53"/>
      <c r="H199" s="23"/>
      <c r="L199" s="23"/>
      <c r="M199" s="23"/>
      <c r="N199" s="55"/>
    </row>
    <row r="200" spans="1:14" x14ac:dyDescent="0.25">
      <c r="A200" s="25" t="s">
        <v>259</v>
      </c>
      <c r="B200" s="42" t="s">
        <v>12</v>
      </c>
      <c r="C200" s="106"/>
      <c r="E200" s="53"/>
      <c r="F200" s="113">
        <f t="shared" si="14"/>
        <v>0</v>
      </c>
      <c r="G200" s="53"/>
      <c r="H200" s="23"/>
      <c r="L200" s="23"/>
      <c r="M200" s="23"/>
      <c r="N200" s="55"/>
    </row>
    <row r="201" spans="1:14" x14ac:dyDescent="0.25">
      <c r="A201" s="25" t="s">
        <v>260</v>
      </c>
      <c r="B201" s="42" t="s">
        <v>261</v>
      </c>
      <c r="C201" s="106"/>
      <c r="E201" s="53"/>
      <c r="F201" s="113">
        <f t="shared" si="14"/>
        <v>0</v>
      </c>
      <c r="G201" s="53"/>
      <c r="H201" s="23"/>
      <c r="L201" s="23"/>
      <c r="M201" s="23"/>
      <c r="N201" s="55"/>
    </row>
    <row r="202" spans="1:14" x14ac:dyDescent="0.25">
      <c r="A202" s="25" t="s">
        <v>262</v>
      </c>
      <c r="B202" s="42" t="s">
        <v>263</v>
      </c>
      <c r="C202" s="106"/>
      <c r="E202" s="53"/>
      <c r="F202" s="113">
        <f t="shared" si="14"/>
        <v>0</v>
      </c>
      <c r="G202" s="53"/>
      <c r="H202" s="23"/>
      <c r="L202" s="23"/>
      <c r="M202" s="23"/>
      <c r="N202" s="55"/>
    </row>
    <row r="203" spans="1:14" x14ac:dyDescent="0.25">
      <c r="A203" s="25" t="s">
        <v>264</v>
      </c>
      <c r="B203" s="42" t="s">
        <v>265</v>
      </c>
      <c r="C203" s="106"/>
      <c r="E203" s="53"/>
      <c r="F203" s="113">
        <f t="shared" si="14"/>
        <v>0</v>
      </c>
      <c r="G203" s="53"/>
      <c r="H203" s="23"/>
      <c r="L203" s="23"/>
      <c r="M203" s="23"/>
      <c r="N203" s="55"/>
    </row>
    <row r="204" spans="1:14" x14ac:dyDescent="0.25">
      <c r="A204" s="25" t="s">
        <v>266</v>
      </c>
      <c r="B204" s="42" t="s">
        <v>267</v>
      </c>
      <c r="C204" s="106"/>
      <c r="E204" s="53"/>
      <c r="F204" s="113">
        <f t="shared" si="14"/>
        <v>0</v>
      </c>
      <c r="G204" s="53"/>
      <c r="H204" s="23"/>
      <c r="L204" s="23"/>
      <c r="M204" s="23"/>
      <c r="N204" s="55"/>
    </row>
    <row r="205" spans="1:14" x14ac:dyDescent="0.25">
      <c r="A205" s="25" t="s">
        <v>268</v>
      </c>
      <c r="B205" s="42" t="s">
        <v>269</v>
      </c>
      <c r="C205" s="106"/>
      <c r="E205" s="53"/>
      <c r="F205" s="113">
        <f t="shared" si="14"/>
        <v>0</v>
      </c>
      <c r="G205" s="53"/>
      <c r="H205" s="23"/>
      <c r="L205" s="23"/>
      <c r="M205" s="23"/>
      <c r="N205" s="55"/>
    </row>
    <row r="206" spans="1:14" x14ac:dyDescent="0.25">
      <c r="A206" s="25" t="s">
        <v>270</v>
      </c>
      <c r="B206" s="42" t="s">
        <v>90</v>
      </c>
      <c r="C206" s="106"/>
      <c r="E206" s="53"/>
      <c r="F206" s="113">
        <f t="shared" si="14"/>
        <v>0</v>
      </c>
      <c r="G206" s="53"/>
      <c r="H206" s="23"/>
      <c r="L206" s="23"/>
      <c r="M206" s="23"/>
      <c r="N206" s="55"/>
    </row>
    <row r="207" spans="1:14" x14ac:dyDescent="0.25">
      <c r="A207" s="25" t="s">
        <v>271</v>
      </c>
      <c r="B207" s="52" t="s">
        <v>272</v>
      </c>
      <c r="C207" s="106">
        <f>SUM(C193:C196)</f>
        <v>23.5</v>
      </c>
      <c r="E207" s="53"/>
      <c r="F207" s="113">
        <f>SUM(F193:F196)</f>
        <v>1</v>
      </c>
      <c r="G207" s="53"/>
      <c r="H207" s="23"/>
      <c r="L207" s="23"/>
      <c r="M207" s="23"/>
      <c r="N207" s="55"/>
    </row>
    <row r="208" spans="1:14" x14ac:dyDescent="0.25">
      <c r="A208" s="25" t="s">
        <v>273</v>
      </c>
      <c r="B208" s="59" t="s">
        <v>92</v>
      </c>
      <c r="C208" s="108">
        <f>SUM(C193:C206)</f>
        <v>23.5</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01" t="s">
        <v>3056</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30" x14ac:dyDescent="0.25">
      <c r="A290" s="25" t="s">
        <v>313</v>
      </c>
      <c r="B290" s="40" t="s">
        <v>2516</v>
      </c>
      <c r="C290" s="235" t="s">
        <v>3056</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2955</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2936</v>
      </c>
      <c r="H329" s="23"/>
      <c r="I329" s="55"/>
      <c r="J329" s="55"/>
      <c r="K329" s="55"/>
      <c r="L329" s="55"/>
      <c r="M329" s="55"/>
      <c r="N329" s="55"/>
    </row>
    <row r="330" spans="1:14" outlineLevel="1" x14ac:dyDescent="0.25">
      <c r="A330" s="25" t="s">
        <v>343</v>
      </c>
      <c r="B330" s="54" t="s">
        <v>2959</v>
      </c>
      <c r="C330" s="25" t="s">
        <v>2960</v>
      </c>
      <c r="H330" s="23"/>
      <c r="I330" s="55"/>
      <c r="J330" s="55"/>
      <c r="K330" s="55"/>
      <c r="L330" s="55"/>
      <c r="M330" s="55"/>
      <c r="N330" s="55"/>
    </row>
    <row r="331" spans="1:14" outlineLevel="1" x14ac:dyDescent="0.25">
      <c r="A331" s="25" t="s">
        <v>345</v>
      </c>
      <c r="B331" s="54" t="s">
        <v>2961</v>
      </c>
      <c r="C331" s="25" t="s">
        <v>2962</v>
      </c>
      <c r="H331" s="23"/>
      <c r="I331" s="55"/>
      <c r="J331" s="55"/>
      <c r="K331" s="55"/>
      <c r="L331" s="55"/>
      <c r="M331" s="55"/>
      <c r="N331" s="55"/>
    </row>
    <row r="332" spans="1:14" outlineLevel="1" x14ac:dyDescent="0.25">
      <c r="A332" s="25" t="s">
        <v>346</v>
      </c>
      <c r="B332" s="54" t="s">
        <v>2963</v>
      </c>
      <c r="C332" s="25" t="s">
        <v>2964</v>
      </c>
      <c r="H332" s="23"/>
      <c r="I332" s="55"/>
      <c r="J332" s="55"/>
      <c r="K332" s="55"/>
      <c r="L332" s="55"/>
      <c r="M332" s="55"/>
      <c r="N332" s="55"/>
    </row>
    <row r="333" spans="1:14" outlineLevel="1" x14ac:dyDescent="0.25">
      <c r="A333" s="25" t="s">
        <v>347</v>
      </c>
      <c r="B333" s="54" t="s">
        <v>2956</v>
      </c>
      <c r="C333" s="25" t="s">
        <v>2965</v>
      </c>
      <c r="H333" s="23"/>
      <c r="I333" s="55"/>
      <c r="J333" s="55"/>
      <c r="K333" s="55"/>
      <c r="L333" s="55"/>
      <c r="M333" s="55"/>
      <c r="N333" s="55"/>
    </row>
    <row r="334" spans="1:14" ht="30" outlineLevel="1" x14ac:dyDescent="0.25">
      <c r="A334" s="25" t="s">
        <v>348</v>
      </c>
      <c r="B334" s="54" t="s">
        <v>2966</v>
      </c>
      <c r="C334" s="25" t="s">
        <v>2967</v>
      </c>
      <c r="H334" s="23"/>
      <c r="I334" s="55"/>
      <c r="J334" s="55"/>
      <c r="K334" s="55"/>
      <c r="L334" s="55"/>
      <c r="M334" s="55"/>
      <c r="N334" s="55"/>
    </row>
    <row r="335" spans="1:14" outlineLevel="1" x14ac:dyDescent="0.25">
      <c r="A335" s="25" t="s">
        <v>349</v>
      </c>
      <c r="B335" s="54" t="s">
        <v>2968</v>
      </c>
      <c r="C335" s="25" t="s">
        <v>2969</v>
      </c>
      <c r="H335" s="23"/>
      <c r="I335" s="55"/>
      <c r="J335" s="55"/>
      <c r="K335" s="55"/>
      <c r="L335" s="55"/>
      <c r="M335" s="55"/>
      <c r="N335" s="55"/>
    </row>
    <row r="336" spans="1:14" outlineLevel="1" x14ac:dyDescent="0.25">
      <c r="A336" s="25" t="s">
        <v>350</v>
      </c>
      <c r="B336" s="54" t="s">
        <v>2970</v>
      </c>
      <c r="C336" s="25" t="s">
        <v>2969</v>
      </c>
      <c r="H336" s="23"/>
      <c r="I336" s="55"/>
      <c r="J336" s="55"/>
      <c r="K336" s="55"/>
      <c r="L336" s="55"/>
      <c r="M336" s="55"/>
      <c r="N336" s="55"/>
    </row>
    <row r="337" spans="1:14" outlineLevel="1" x14ac:dyDescent="0.25">
      <c r="A337" s="25" t="s">
        <v>351</v>
      </c>
      <c r="B337" s="54" t="s">
        <v>2971</v>
      </c>
      <c r="C337" s="25" t="s">
        <v>2964</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2977</v>
      </c>
      <c r="H340" s="23"/>
      <c r="I340" s="55"/>
      <c r="J340" s="55"/>
      <c r="K340" s="55"/>
      <c r="L340" s="55"/>
      <c r="M340" s="55"/>
      <c r="N340" s="55"/>
    </row>
    <row r="341" spans="1:14" outlineLevel="1" x14ac:dyDescent="0.25">
      <c r="A341" s="25" t="s">
        <v>355</v>
      </c>
      <c r="B341" s="54" t="s">
        <v>2978</v>
      </c>
      <c r="C341" s="25" t="s">
        <v>2977</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1AFDDB73-B6D8-4CF3-B7E5-2D62D288F9DD}"/>
    <hyperlink ref="C30" r:id="rId6" xr:uid="{7BBC6430-518A-451A-A2F1-5F156E0F9BFF}"/>
    <hyperlink ref="C229" r:id="rId7" xr:uid="{334F60AE-BA07-4BF3-AA5F-4CC715DAC6DF}"/>
    <hyperlink ref="C290" r:id="rId8" xr:uid="{C9E7F866-26D1-470F-8B41-F4CA4080F685}"/>
  </hyperlinks>
  <pageMargins left="0.70866141732283505" right="0.70866141732283505" top="0.74803149606299202" bottom="0.74803149606299202" header="0.31496062992126" footer="0.31496062992126"/>
  <pageSetup paperSize="9" fitToHeight="0" orientation="landscape" r:id="rId9"/>
  <headerFooter>
    <oddHeader>&amp;R&amp;G</oddHeader>
  </headerFooter>
  <customProperties>
    <customPr name="_pios_id" r:id="rId10"/>
  </customProperties>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11" zoomScale="80" zoomScaleNormal="80" workbookViewId="0">
      <selection activeCell="C365" sqref="C365"/>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6337.7855442199998</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6337.7855442199998</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62133</v>
      </c>
      <c r="D28" s="107" t="str">
        <f>IF(C28="","","ND2")</f>
        <v>ND2</v>
      </c>
      <c r="F28" s="107">
        <f>IF(C28=0,"",IF(C28="","",C28))</f>
        <v>62133</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1.5E-3</v>
      </c>
      <c r="D36" s="101" t="str">
        <f>IF(C36="","","ND2")</f>
        <v>ND2</v>
      </c>
      <c r="E36" s="121"/>
      <c r="F36" s="101">
        <f>IF(C36=0,"",C36)</f>
        <v>1.5E-3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2979</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2980</v>
      </c>
      <c r="C99" s="101">
        <v>2.18064E-2</v>
      </c>
      <c r="D99" s="101" t="str">
        <f t="shared" ref="D99:D111" si="1">IF(C99="","","ND2")</f>
        <v>ND2</v>
      </c>
      <c r="E99" s="101"/>
      <c r="F99" s="101">
        <f t="shared" ref="F99:F111" si="2">IF(C99="","",C99)</f>
        <v>2.18064E-2</v>
      </c>
      <c r="G99" s="25"/>
    </row>
    <row r="100" spans="1:7" x14ac:dyDescent="0.25">
      <c r="A100" s="25" t="s">
        <v>512</v>
      </c>
      <c r="B100" s="42" t="s">
        <v>2981</v>
      </c>
      <c r="C100" s="101">
        <v>3.2164249999999998E-2</v>
      </c>
      <c r="D100" s="101" t="str">
        <f t="shared" si="1"/>
        <v>ND2</v>
      </c>
      <c r="E100" s="101"/>
      <c r="F100" s="101">
        <f t="shared" si="2"/>
        <v>3.2164249999999998E-2</v>
      </c>
      <c r="G100" s="25"/>
    </row>
    <row r="101" spans="1:7" x14ac:dyDescent="0.25">
      <c r="A101" s="25" t="s">
        <v>513</v>
      </c>
      <c r="B101" s="42" t="s">
        <v>2982</v>
      </c>
      <c r="C101" s="101">
        <v>3.2600860000000002E-2</v>
      </c>
      <c r="D101" s="101" t="str">
        <f t="shared" si="1"/>
        <v>ND2</v>
      </c>
      <c r="E101" s="101"/>
      <c r="F101" s="101">
        <f t="shared" si="2"/>
        <v>3.2600860000000002E-2</v>
      </c>
      <c r="G101" s="25"/>
    </row>
    <row r="102" spans="1:7" x14ac:dyDescent="0.25">
      <c r="A102" s="25" t="s">
        <v>514</v>
      </c>
      <c r="B102" s="42" t="s">
        <v>2983</v>
      </c>
      <c r="C102" s="101">
        <v>0.11954707000000001</v>
      </c>
      <c r="D102" s="101" t="str">
        <f t="shared" si="1"/>
        <v>ND2</v>
      </c>
      <c r="E102" s="101"/>
      <c r="F102" s="101">
        <f t="shared" si="2"/>
        <v>0.11954707000000001</v>
      </c>
      <c r="G102" s="25"/>
    </row>
    <row r="103" spans="1:7" x14ac:dyDescent="0.25">
      <c r="A103" s="25" t="s">
        <v>515</v>
      </c>
      <c r="B103" s="42" t="s">
        <v>2984</v>
      </c>
      <c r="C103" s="101">
        <v>2.1799840000000001E-2</v>
      </c>
      <c r="D103" s="101" t="str">
        <f t="shared" si="1"/>
        <v>ND2</v>
      </c>
      <c r="E103" s="101"/>
      <c r="F103" s="101">
        <f t="shared" si="2"/>
        <v>2.1799840000000001E-2</v>
      </c>
      <c r="G103" s="25"/>
    </row>
    <row r="104" spans="1:7" x14ac:dyDescent="0.25">
      <c r="A104" s="25" t="s">
        <v>516</v>
      </c>
      <c r="B104" s="42" t="s">
        <v>2985</v>
      </c>
      <c r="C104" s="101">
        <v>3.5180120000000002E-2</v>
      </c>
      <c r="D104" s="101" t="str">
        <f t="shared" si="1"/>
        <v>ND2</v>
      </c>
      <c r="E104" s="101"/>
      <c r="F104" s="101">
        <f t="shared" si="2"/>
        <v>3.5180120000000002E-2</v>
      </c>
      <c r="G104" s="25"/>
    </row>
    <row r="105" spans="1:7" x14ac:dyDescent="0.25">
      <c r="A105" s="25" t="s">
        <v>517</v>
      </c>
      <c r="B105" s="42" t="s">
        <v>2986</v>
      </c>
      <c r="C105" s="101">
        <v>0.15079751999999999</v>
      </c>
      <c r="D105" s="101" t="str">
        <f t="shared" si="1"/>
        <v>ND2</v>
      </c>
      <c r="E105" s="101"/>
      <c r="F105" s="101">
        <f t="shared" si="2"/>
        <v>0.15079751999999999</v>
      </c>
      <c r="G105" s="25"/>
    </row>
    <row r="106" spans="1:7" x14ac:dyDescent="0.25">
      <c r="A106" s="25" t="s">
        <v>518</v>
      </c>
      <c r="B106" s="42" t="s">
        <v>2987</v>
      </c>
      <c r="C106" s="101">
        <v>0.19448423000000001</v>
      </c>
      <c r="D106" s="101" t="str">
        <f t="shared" si="1"/>
        <v>ND2</v>
      </c>
      <c r="E106" s="101"/>
      <c r="F106" s="101">
        <f t="shared" si="2"/>
        <v>0.19448423000000001</v>
      </c>
      <c r="G106" s="25"/>
    </row>
    <row r="107" spans="1:7" x14ac:dyDescent="0.25">
      <c r="A107" s="25" t="s">
        <v>519</v>
      </c>
      <c r="B107" s="42" t="s">
        <v>2988</v>
      </c>
      <c r="C107" s="101">
        <v>6.1573740000000002E-2</v>
      </c>
      <c r="D107" s="101" t="str">
        <f t="shared" si="1"/>
        <v>ND2</v>
      </c>
      <c r="E107" s="101"/>
      <c r="F107" s="101">
        <f t="shared" si="2"/>
        <v>6.1573740000000002E-2</v>
      </c>
      <c r="G107" s="25"/>
    </row>
    <row r="108" spans="1:7" x14ac:dyDescent="0.25">
      <c r="A108" s="25" t="s">
        <v>520</v>
      </c>
      <c r="B108" s="42" t="s">
        <v>2989</v>
      </c>
      <c r="C108" s="101">
        <v>0.10216901</v>
      </c>
      <c r="D108" s="101" t="str">
        <f t="shared" si="1"/>
        <v>ND2</v>
      </c>
      <c r="E108" s="101"/>
      <c r="F108" s="101">
        <f t="shared" si="2"/>
        <v>0.10216901</v>
      </c>
      <c r="G108" s="25"/>
    </row>
    <row r="109" spans="1:7" x14ac:dyDescent="0.25">
      <c r="A109" s="25" t="s">
        <v>521</v>
      </c>
      <c r="B109" s="42" t="s">
        <v>2990</v>
      </c>
      <c r="C109" s="101">
        <v>1.6215650000000002E-2</v>
      </c>
      <c r="D109" s="101" t="str">
        <f t="shared" si="1"/>
        <v>ND2</v>
      </c>
      <c r="E109" s="101"/>
      <c r="F109" s="101">
        <f t="shared" si="2"/>
        <v>1.6215650000000002E-2</v>
      </c>
      <c r="G109" s="25"/>
    </row>
    <row r="110" spans="1:7" x14ac:dyDescent="0.25">
      <c r="A110" s="25" t="s">
        <v>522</v>
      </c>
      <c r="B110" s="42" t="s">
        <v>2991</v>
      </c>
      <c r="C110" s="101">
        <v>0.2116613</v>
      </c>
      <c r="D110" s="101" t="str">
        <f t="shared" si="1"/>
        <v>ND2</v>
      </c>
      <c r="E110" s="101"/>
      <c r="F110" s="101">
        <f t="shared" si="2"/>
        <v>0.2116613</v>
      </c>
      <c r="G110" s="25"/>
    </row>
    <row r="111" spans="1:7" x14ac:dyDescent="0.25">
      <c r="A111" s="25" t="s">
        <v>523</v>
      </c>
      <c r="B111" s="42" t="s">
        <v>2992</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0.98014572</v>
      </c>
      <c r="D150" s="101" t="str">
        <f>IF(C150="","","ND2")</f>
        <v>ND2</v>
      </c>
      <c r="E150" s="102"/>
      <c r="F150" s="101">
        <f>IF(C150="","",C150)</f>
        <v>0.98014572</v>
      </c>
    </row>
    <row r="151" spans="1:7" x14ac:dyDescent="0.25">
      <c r="A151" s="25" t="s">
        <v>545</v>
      </c>
      <c r="B151" s="25" t="s">
        <v>546</v>
      </c>
      <c r="C151" s="101">
        <v>1.9854279999999998E-2</v>
      </c>
      <c r="D151" s="101" t="str">
        <f>IF(C151="","","ND2")</f>
        <v>ND2</v>
      </c>
      <c r="E151" s="102"/>
      <c r="F151" s="101">
        <f>IF(C151="","",C151)</f>
        <v>1.9854279999999998E-2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2993</v>
      </c>
      <c r="C160" s="126">
        <v>0.34504217999999998</v>
      </c>
      <c r="D160" s="126" t="str">
        <f>IF(C160="","","ND2")</f>
        <v>ND2</v>
      </c>
      <c r="E160" s="102"/>
      <c r="F160" s="126">
        <f>IF(C160="","",C160)</f>
        <v>0.34504217999999998</v>
      </c>
    </row>
    <row r="161" spans="1:7" x14ac:dyDescent="0.25">
      <c r="A161" s="25" t="s">
        <v>557</v>
      </c>
      <c r="B161" s="121" t="s">
        <v>558</v>
      </c>
      <c r="C161" s="126">
        <v>0.65495782000000002</v>
      </c>
      <c r="D161" s="126" t="str">
        <f>IF(C161="","","ND2")</f>
        <v>ND2</v>
      </c>
      <c r="E161" s="102"/>
      <c r="F161" s="126">
        <f>IF(C161="","",C161)</f>
        <v>0.65495782000000002</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2994</v>
      </c>
      <c r="C170" s="101">
        <v>0.12820888</v>
      </c>
      <c r="D170" s="101" t="str">
        <f>IF(C170="","","ND2")</f>
        <v>ND2</v>
      </c>
      <c r="E170" s="102"/>
      <c r="F170" s="101">
        <f>IF(C170="","",C170)</f>
        <v>0.12820888</v>
      </c>
    </row>
    <row r="171" spans="1:7" x14ac:dyDescent="0.25">
      <c r="A171" s="25" t="s">
        <v>569</v>
      </c>
      <c r="B171" s="21" t="s">
        <v>2995</v>
      </c>
      <c r="C171" s="101">
        <v>0.28059115000000001</v>
      </c>
      <c r="D171" s="101" t="str">
        <f>IF(C171="","","ND2")</f>
        <v>ND2</v>
      </c>
      <c r="E171" s="102"/>
      <c r="F171" s="101">
        <f>IF(C171="","",C171)</f>
        <v>0.28059115000000001</v>
      </c>
    </row>
    <row r="172" spans="1:7" x14ac:dyDescent="0.25">
      <c r="A172" s="25" t="s">
        <v>571</v>
      </c>
      <c r="B172" s="21" t="s">
        <v>572</v>
      </c>
      <c r="C172" s="101">
        <v>0.13859899000000001</v>
      </c>
      <c r="D172" s="101" t="str">
        <f>IF(C172="","","ND2")</f>
        <v>ND2</v>
      </c>
      <c r="E172" s="101"/>
      <c r="F172" s="101">
        <f>IF(C172="","",C172)</f>
        <v>0.13859899000000001</v>
      </c>
    </row>
    <row r="173" spans="1:7" x14ac:dyDescent="0.25">
      <c r="A173" s="25" t="s">
        <v>573</v>
      </c>
      <c r="B173" s="21" t="s">
        <v>574</v>
      </c>
      <c r="C173" s="101">
        <v>0.11657231999999999</v>
      </c>
      <c r="D173" s="101" t="str">
        <f>IF(C173="","","ND2")</f>
        <v>ND2</v>
      </c>
      <c r="E173" s="101"/>
      <c r="F173" s="101">
        <f>IF(C173="","",C173)</f>
        <v>0.11657231999999999</v>
      </c>
    </row>
    <row r="174" spans="1:7" x14ac:dyDescent="0.25">
      <c r="A174" s="25" t="s">
        <v>575</v>
      </c>
      <c r="B174" s="21" t="s">
        <v>576</v>
      </c>
      <c r="C174" s="101">
        <v>0.33602866999999997</v>
      </c>
      <c r="D174" s="101" t="str">
        <f>IF(C174="","","ND2")</f>
        <v>ND2</v>
      </c>
      <c r="E174" s="101"/>
      <c r="F174" s="101">
        <f>IF(C174="","",C174)</f>
        <v>0.33602866999999997</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2996</v>
      </c>
      <c r="C180" s="158">
        <v>0</v>
      </c>
      <c r="D180" s="158" t="str">
        <f>IF(C180="","","ND2")</f>
        <v>ND2</v>
      </c>
      <c r="E180" s="102"/>
      <c r="F180" s="158">
        <f>IF(C180="","",C180)</f>
        <v>0</v>
      </c>
    </row>
    <row r="181" spans="1:7" outlineLevel="1" x14ac:dyDescent="0.25">
      <c r="A181" s="25" t="s">
        <v>2542</v>
      </c>
      <c r="B181" s="95" t="s">
        <v>2997</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102.00353345597347</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2998</v>
      </c>
      <c r="C190" s="106">
        <v>176.35106963000001</v>
      </c>
      <c r="D190" s="107">
        <v>13496</v>
      </c>
      <c r="E190" s="39"/>
      <c r="F190" s="113">
        <f t="shared" ref="F190:F213" si="3">IF($C$214=0,"",IF(C190="[for completion]","",IF(C190="","",C190/$C$214)))</f>
        <v>2.7825345051447906E-2</v>
      </c>
      <c r="G190" s="113">
        <f t="shared" ref="G190:G213" si="4">IF($D$214=0,"",IF(D190="[for completion]","",IF(D190="","",D190/$D$214)))</f>
        <v>0.21721146572674746</v>
      </c>
    </row>
    <row r="191" spans="1:7" x14ac:dyDescent="0.25">
      <c r="A191" s="25" t="s">
        <v>595</v>
      </c>
      <c r="B191" s="42" t="s">
        <v>2999</v>
      </c>
      <c r="C191" s="106">
        <v>401.94162483999997</v>
      </c>
      <c r="D191" s="107">
        <v>10644</v>
      </c>
      <c r="E191" s="39"/>
      <c r="F191" s="113">
        <f t="shared" si="3"/>
        <v>6.3419884127598317E-2</v>
      </c>
      <c r="G191" s="113">
        <f t="shared" si="4"/>
        <v>0.17130993192023564</v>
      </c>
    </row>
    <row r="192" spans="1:7" x14ac:dyDescent="0.25">
      <c r="A192" s="25" t="s">
        <v>596</v>
      </c>
      <c r="B192" s="42" t="s">
        <v>3000</v>
      </c>
      <c r="C192" s="106">
        <v>498.85798756000003</v>
      </c>
      <c r="D192" s="107">
        <v>7961</v>
      </c>
      <c r="E192" s="39"/>
      <c r="F192" s="113">
        <f t="shared" si="3"/>
        <v>7.8711717851506324E-2</v>
      </c>
      <c r="G192" s="113">
        <f t="shared" si="4"/>
        <v>0.12812836978739156</v>
      </c>
    </row>
    <row r="193" spans="1:7" x14ac:dyDescent="0.25">
      <c r="A193" s="25" t="s">
        <v>597</v>
      </c>
      <c r="B193" s="42" t="s">
        <v>3001</v>
      </c>
      <c r="C193" s="106">
        <v>613.02121876000001</v>
      </c>
      <c r="D193" s="107">
        <v>6934</v>
      </c>
      <c r="E193" s="39"/>
      <c r="F193" s="113">
        <f t="shared" si="3"/>
        <v>9.6724828330467832E-2</v>
      </c>
      <c r="G193" s="113">
        <f t="shared" si="4"/>
        <v>0.11159931115510276</v>
      </c>
    </row>
    <row r="194" spans="1:7" x14ac:dyDescent="0.25">
      <c r="A194" s="25" t="s">
        <v>598</v>
      </c>
      <c r="B194" s="42" t="s">
        <v>3002</v>
      </c>
      <c r="C194" s="106">
        <v>1121.9706549800001</v>
      </c>
      <c r="D194" s="107">
        <v>9051</v>
      </c>
      <c r="E194" s="39"/>
      <c r="F194" s="113">
        <f t="shared" si="3"/>
        <v>0.1770288134793748</v>
      </c>
      <c r="G194" s="113">
        <f t="shared" si="4"/>
        <v>0.14567138235720148</v>
      </c>
    </row>
    <row r="195" spans="1:7" x14ac:dyDescent="0.25">
      <c r="A195" s="25" t="s">
        <v>599</v>
      </c>
      <c r="B195" s="42" t="s">
        <v>3003</v>
      </c>
      <c r="C195" s="106">
        <v>961.09079556999995</v>
      </c>
      <c r="D195" s="107">
        <v>5532</v>
      </c>
      <c r="E195" s="39"/>
      <c r="F195" s="113">
        <f t="shared" si="3"/>
        <v>0.15164457504348752</v>
      </c>
      <c r="G195" s="113">
        <f t="shared" si="4"/>
        <v>8.9034812418521556E-2</v>
      </c>
    </row>
    <row r="196" spans="1:7" x14ac:dyDescent="0.25">
      <c r="A196" s="25" t="s">
        <v>600</v>
      </c>
      <c r="B196" s="42" t="s">
        <v>3004</v>
      </c>
      <c r="C196" s="106">
        <v>695.68781287000002</v>
      </c>
      <c r="D196" s="107">
        <v>3113</v>
      </c>
      <c r="E196" s="39"/>
      <c r="F196" s="113">
        <f t="shared" si="3"/>
        <v>0.10976827915934467</v>
      </c>
      <c r="G196" s="113">
        <f t="shared" si="4"/>
        <v>5.0102200119099348E-2</v>
      </c>
    </row>
    <row r="197" spans="1:7" x14ac:dyDescent="0.25">
      <c r="A197" s="25" t="s">
        <v>601</v>
      </c>
      <c r="B197" s="42" t="s">
        <v>3005</v>
      </c>
      <c r="C197" s="106">
        <v>542.98680239999999</v>
      </c>
      <c r="D197" s="107">
        <v>1977</v>
      </c>
      <c r="E197" s="39"/>
      <c r="F197" s="113">
        <f t="shared" si="3"/>
        <v>8.5674530734981852E-2</v>
      </c>
      <c r="G197" s="113">
        <f t="shared" si="4"/>
        <v>3.1818840229829559E-2</v>
      </c>
    </row>
    <row r="198" spans="1:7" x14ac:dyDescent="0.25">
      <c r="A198" s="25" t="s">
        <v>602</v>
      </c>
      <c r="B198" s="42" t="s">
        <v>3006</v>
      </c>
      <c r="C198" s="106">
        <v>456.26498722000002</v>
      </c>
      <c r="D198" s="107">
        <v>1408</v>
      </c>
      <c r="E198" s="39"/>
      <c r="F198" s="113">
        <f t="shared" si="3"/>
        <v>7.1991231643378881E-2</v>
      </c>
      <c r="G198" s="113">
        <f t="shared" si="4"/>
        <v>2.2661065778249882E-2</v>
      </c>
    </row>
    <row r="199" spans="1:7" x14ac:dyDescent="0.25">
      <c r="A199" s="25" t="s">
        <v>603</v>
      </c>
      <c r="B199" s="42" t="s">
        <v>3007</v>
      </c>
      <c r="C199" s="106">
        <v>374.05623881999998</v>
      </c>
      <c r="D199" s="107">
        <v>1003</v>
      </c>
      <c r="E199" s="42"/>
      <c r="F199" s="113">
        <f t="shared" si="3"/>
        <v>5.9020021458620633E-2</v>
      </c>
      <c r="G199" s="113">
        <f t="shared" si="4"/>
        <v>1.6142790465614086E-2</v>
      </c>
    </row>
    <row r="200" spans="1:7" x14ac:dyDescent="0.25">
      <c r="A200" s="25" t="s">
        <v>604</v>
      </c>
      <c r="B200" s="42" t="s">
        <v>3008</v>
      </c>
      <c r="C200" s="106">
        <v>193.00883779</v>
      </c>
      <c r="D200" s="107">
        <v>457</v>
      </c>
      <c r="E200" s="42"/>
      <c r="F200" s="113">
        <f t="shared" si="3"/>
        <v>3.045367130890414E-2</v>
      </c>
      <c r="G200" s="113">
        <f t="shared" si="4"/>
        <v>7.3551896737643445E-3</v>
      </c>
    </row>
    <row r="201" spans="1:7" x14ac:dyDescent="0.25">
      <c r="A201" s="25" t="s">
        <v>605</v>
      </c>
      <c r="B201" s="42" t="s">
        <v>3009</v>
      </c>
      <c r="C201" s="106">
        <v>120.19296828</v>
      </c>
      <c r="D201" s="107">
        <v>253</v>
      </c>
      <c r="E201" s="42"/>
      <c r="F201" s="113">
        <f t="shared" si="3"/>
        <v>1.8964505416188288E-2</v>
      </c>
      <c r="G201" s="113">
        <f t="shared" si="4"/>
        <v>4.0719102570292761E-3</v>
      </c>
    </row>
    <row r="202" spans="1:7" x14ac:dyDescent="0.25">
      <c r="A202" s="25" t="s">
        <v>606</v>
      </c>
      <c r="B202" s="42" t="s">
        <v>3010</v>
      </c>
      <c r="C202" s="106">
        <v>64.859754890000005</v>
      </c>
      <c r="D202" s="107">
        <v>124</v>
      </c>
      <c r="E202" s="42"/>
      <c r="F202" s="113">
        <f t="shared" si="3"/>
        <v>1.0233819752571384E-2</v>
      </c>
      <c r="G202" s="113">
        <f t="shared" si="4"/>
        <v>1.9957188611526887E-3</v>
      </c>
    </row>
    <row r="203" spans="1:7" x14ac:dyDescent="0.25">
      <c r="A203" s="25" t="s">
        <v>607</v>
      </c>
      <c r="B203" s="42" t="s">
        <v>3011</v>
      </c>
      <c r="C203" s="106">
        <v>42.386390859999999</v>
      </c>
      <c r="D203" s="107">
        <v>74</v>
      </c>
      <c r="E203" s="42"/>
      <c r="F203" s="113">
        <f t="shared" si="3"/>
        <v>6.6878865755651811E-3</v>
      </c>
      <c r="G203" s="113">
        <f t="shared" si="4"/>
        <v>1.1909935139137013E-3</v>
      </c>
    </row>
    <row r="204" spans="1:7" x14ac:dyDescent="0.25">
      <c r="A204" s="25" t="s">
        <v>608</v>
      </c>
      <c r="B204" s="42" t="s">
        <v>3012</v>
      </c>
      <c r="C204" s="106">
        <v>21.15930882</v>
      </c>
      <c r="D204" s="107">
        <v>34</v>
      </c>
      <c r="E204" s="42"/>
      <c r="F204" s="113">
        <f t="shared" si="3"/>
        <v>3.3385965290821636E-3</v>
      </c>
      <c r="G204" s="113">
        <f t="shared" si="4"/>
        <v>5.4721323612251136E-4</v>
      </c>
    </row>
    <row r="205" spans="1:7" x14ac:dyDescent="0.25">
      <c r="A205" s="25" t="s">
        <v>609</v>
      </c>
      <c r="B205" s="42" t="s">
        <v>3013</v>
      </c>
      <c r="C205" s="106">
        <v>13.449317410000001</v>
      </c>
      <c r="D205" s="107">
        <v>20</v>
      </c>
      <c r="F205" s="113">
        <f t="shared" si="3"/>
        <v>2.1220846486775893E-3</v>
      </c>
      <c r="G205" s="113">
        <f t="shared" si="4"/>
        <v>3.2189013889559492E-4</v>
      </c>
    </row>
    <row r="206" spans="1:7" x14ac:dyDescent="0.25">
      <c r="A206" s="25" t="s">
        <v>610</v>
      </c>
      <c r="B206" s="42" t="s">
        <v>3014</v>
      </c>
      <c r="C206" s="106">
        <v>18.008525169999999</v>
      </c>
      <c r="D206" s="107">
        <v>25</v>
      </c>
      <c r="E206" s="95"/>
      <c r="F206" s="113">
        <f t="shared" si="3"/>
        <v>2.8414538555069295E-3</v>
      </c>
      <c r="G206" s="113">
        <f t="shared" si="4"/>
        <v>4.0236267361949365E-4</v>
      </c>
    </row>
    <row r="207" spans="1:7" x14ac:dyDescent="0.25">
      <c r="A207" s="25" t="s">
        <v>611</v>
      </c>
      <c r="B207" s="42" t="s">
        <v>3015</v>
      </c>
      <c r="C207" s="106">
        <v>6.8717441700000004</v>
      </c>
      <c r="D207" s="107">
        <v>9</v>
      </c>
      <c r="E207" s="95"/>
      <c r="F207" s="113">
        <f t="shared" si="3"/>
        <v>1.0842500305594856E-3</v>
      </c>
      <c r="G207" s="113">
        <f t="shared" si="4"/>
        <v>1.4485056250301771E-4</v>
      </c>
    </row>
    <row r="208" spans="1:7" x14ac:dyDescent="0.25">
      <c r="A208" s="25" t="s">
        <v>612</v>
      </c>
      <c r="B208" s="42" t="s">
        <v>3016</v>
      </c>
      <c r="C208" s="106">
        <v>4.9366735000000004</v>
      </c>
      <c r="D208" s="107">
        <v>6</v>
      </c>
      <c r="E208" s="95"/>
      <c r="F208" s="113">
        <f t="shared" si="3"/>
        <v>7.7892719240116922E-4</v>
      </c>
      <c r="G208" s="113">
        <f t="shared" si="4"/>
        <v>9.6567041668678476E-5</v>
      </c>
    </row>
    <row r="209" spans="1:7" x14ac:dyDescent="0.25">
      <c r="A209" s="25" t="s">
        <v>613</v>
      </c>
      <c r="B209" s="42" t="s">
        <v>3017</v>
      </c>
      <c r="C209" s="106">
        <v>7.8511894399999997</v>
      </c>
      <c r="D209" s="107">
        <v>9</v>
      </c>
      <c r="E209" s="95"/>
      <c r="F209" s="113">
        <f t="shared" si="3"/>
        <v>1.2387906446535116E-3</v>
      </c>
      <c r="G209" s="113">
        <f t="shared" si="4"/>
        <v>1.4485056250301771E-4</v>
      </c>
    </row>
    <row r="210" spans="1:7" x14ac:dyDescent="0.25">
      <c r="A210" s="25" t="s">
        <v>614</v>
      </c>
      <c r="B210" s="42" t="s">
        <v>3018</v>
      </c>
      <c r="C210" s="106">
        <v>1.8680020799999999</v>
      </c>
      <c r="D210" s="107">
        <v>2</v>
      </c>
      <c r="E210" s="95"/>
      <c r="F210" s="113">
        <f t="shared" si="3"/>
        <v>2.9474049996904684E-4</v>
      </c>
      <c r="G210" s="113">
        <f t="shared" si="4"/>
        <v>3.2189013889559492E-5</v>
      </c>
    </row>
    <row r="211" spans="1:7" x14ac:dyDescent="0.25">
      <c r="A211" s="25" t="s">
        <v>615</v>
      </c>
      <c r="B211" s="42" t="s">
        <v>3019</v>
      </c>
      <c r="C211" s="106">
        <v>0.96363916000000005</v>
      </c>
      <c r="D211" s="107">
        <v>1</v>
      </c>
      <c r="E211" s="95"/>
      <c r="F211" s="113">
        <f t="shared" si="3"/>
        <v>1.5204666571257369E-4</v>
      </c>
      <c r="G211" s="113">
        <f t="shared" si="4"/>
        <v>1.6094506944779746E-5</v>
      </c>
    </row>
    <row r="212" spans="1:7" x14ac:dyDescent="0.25">
      <c r="A212" s="25" t="s">
        <v>616</v>
      </c>
      <c r="B212" s="42" t="s">
        <v>3020</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6337.7855442199989</v>
      </c>
      <c r="D214" s="50">
        <f>SUM(D190:D213)</f>
        <v>62133</v>
      </c>
      <c r="E214" s="95"/>
      <c r="F214" s="122">
        <f>SUM(F190:F213)</f>
        <v>1.0000000000000002</v>
      </c>
      <c r="G214" s="122">
        <f>SUM(G190:G213)</f>
        <v>1</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0.72495991000000004</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573.87040631000002</v>
      </c>
      <c r="D219" s="107">
        <v>11869</v>
      </c>
      <c r="F219" s="113">
        <f t="shared" ref="F219:F226" si="5">IF($C$227=0,"",IF(C219="[for completion]","",C219/$C$227))</f>
        <v>9.054746366944591E-2</v>
      </c>
      <c r="G219" s="113">
        <f t="shared" ref="G219:G226" si="6">IF($D$227=0,"",IF(D219="[for completion]","",D219/$D$227))</f>
        <v>0.1910257029275908</v>
      </c>
    </row>
    <row r="220" spans="1:7" x14ac:dyDescent="0.25">
      <c r="A220" s="25" t="s">
        <v>625</v>
      </c>
      <c r="B220" s="25" t="s">
        <v>626</v>
      </c>
      <c r="C220" s="106">
        <v>490.43611801999998</v>
      </c>
      <c r="D220" s="107">
        <v>6483</v>
      </c>
      <c r="F220" s="113">
        <f t="shared" si="5"/>
        <v>7.7382883121893106E-2</v>
      </c>
      <c r="G220" s="113">
        <f t="shared" si="6"/>
        <v>0.1043406885230071</v>
      </c>
    </row>
    <row r="221" spans="1:7" x14ac:dyDescent="0.25">
      <c r="A221" s="25" t="s">
        <v>627</v>
      </c>
      <c r="B221" s="25" t="s">
        <v>628</v>
      </c>
      <c r="C221" s="106">
        <v>721.0273449</v>
      </c>
      <c r="D221" s="107">
        <v>8680</v>
      </c>
      <c r="F221" s="113">
        <f t="shared" si="5"/>
        <v>0.11376644726604389</v>
      </c>
      <c r="G221" s="113">
        <f t="shared" si="6"/>
        <v>0.13970032028068821</v>
      </c>
    </row>
    <row r="222" spans="1:7" x14ac:dyDescent="0.25">
      <c r="A222" s="25" t="s">
        <v>629</v>
      </c>
      <c r="B222" s="25" t="s">
        <v>630</v>
      </c>
      <c r="C222" s="106">
        <v>835.72334855999998</v>
      </c>
      <c r="D222" s="107">
        <v>8713</v>
      </c>
      <c r="F222" s="113">
        <f t="shared" si="5"/>
        <v>0.13186362061779949</v>
      </c>
      <c r="G222" s="113">
        <f t="shared" si="6"/>
        <v>0.14023143900986593</v>
      </c>
    </row>
    <row r="223" spans="1:7" x14ac:dyDescent="0.25">
      <c r="A223" s="25" t="s">
        <v>631</v>
      </c>
      <c r="B223" s="25" t="s">
        <v>632</v>
      </c>
      <c r="C223" s="106">
        <v>959.74818407999999</v>
      </c>
      <c r="D223" s="107">
        <v>8899</v>
      </c>
      <c r="F223" s="113">
        <f t="shared" si="5"/>
        <v>0.15143273267668092</v>
      </c>
      <c r="G223" s="113">
        <f t="shared" si="6"/>
        <v>0.14322501730159495</v>
      </c>
    </row>
    <row r="224" spans="1:7" x14ac:dyDescent="0.25">
      <c r="A224" s="25" t="s">
        <v>633</v>
      </c>
      <c r="B224" s="25" t="s">
        <v>634</v>
      </c>
      <c r="C224" s="106">
        <v>1023.06953617</v>
      </c>
      <c r="D224" s="107">
        <v>7800</v>
      </c>
      <c r="F224" s="113">
        <f t="shared" si="5"/>
        <v>0.16142381736204842</v>
      </c>
      <c r="G224" s="113">
        <f t="shared" si="6"/>
        <v>0.12553715416928202</v>
      </c>
    </row>
    <row r="225" spans="1:7" x14ac:dyDescent="0.25">
      <c r="A225" s="25" t="s">
        <v>635</v>
      </c>
      <c r="B225" s="25" t="s">
        <v>636</v>
      </c>
      <c r="C225" s="106">
        <v>1545.3242704199999</v>
      </c>
      <c r="D225" s="107">
        <v>8251</v>
      </c>
      <c r="F225" s="113">
        <f t="shared" si="5"/>
        <v>0.24382716323200945</v>
      </c>
      <c r="G225" s="113">
        <f t="shared" si="6"/>
        <v>0.13279577680137769</v>
      </c>
    </row>
    <row r="226" spans="1:7" x14ac:dyDescent="0.25">
      <c r="A226" s="25" t="s">
        <v>637</v>
      </c>
      <c r="B226" s="25" t="s">
        <v>638</v>
      </c>
      <c r="C226" s="106">
        <v>188.58633576</v>
      </c>
      <c r="D226" s="107">
        <v>1438</v>
      </c>
      <c r="F226" s="113">
        <f t="shared" si="5"/>
        <v>2.9755872054078716E-2</v>
      </c>
      <c r="G226" s="113">
        <f t="shared" si="6"/>
        <v>2.3143900986593274E-2</v>
      </c>
    </row>
    <row r="227" spans="1:7" x14ac:dyDescent="0.25">
      <c r="A227" s="25" t="s">
        <v>639</v>
      </c>
      <c r="B227" s="52" t="s">
        <v>92</v>
      </c>
      <c r="C227" s="106">
        <f>SUM(C219:C226)</f>
        <v>6337.7855442200007</v>
      </c>
      <c r="D227" s="107">
        <f>SUM(D219:D226)</f>
        <v>62133</v>
      </c>
      <c r="F227" s="101">
        <f>SUM(F219:F226)</f>
        <v>1</v>
      </c>
      <c r="G227" s="101">
        <f>SUM(G219:G226)</f>
        <v>0.99999999999999989</v>
      </c>
    </row>
    <row r="228" spans="1:7" outlineLevel="1" x14ac:dyDescent="0.25">
      <c r="A228" s="25" t="s">
        <v>640</v>
      </c>
      <c r="B228" s="54" t="s">
        <v>641</v>
      </c>
      <c r="C228" s="106">
        <v>165.74606842</v>
      </c>
      <c r="D228" s="107">
        <v>1157</v>
      </c>
      <c r="F228" s="113">
        <f t="shared" ref="F228:F233" si="7">IF($C$227=0,"",IF(C228="[for completion]","",C228/$C$227))</f>
        <v>2.615204747203206E-2</v>
      </c>
      <c r="G228" s="113">
        <f t="shared" ref="G228:G233" si="8">IF($D$227=0,"",IF(D228="[for completion]","",D228/$D$227))</f>
        <v>1.8621344535110166E-2</v>
      </c>
    </row>
    <row r="229" spans="1:7" outlineLevel="1" x14ac:dyDescent="0.25">
      <c r="A229" s="25" t="s">
        <v>642</v>
      </c>
      <c r="B229" s="54" t="s">
        <v>643</v>
      </c>
      <c r="C229" s="106">
        <v>19.77106886</v>
      </c>
      <c r="D229" s="107">
        <v>238</v>
      </c>
      <c r="F229" s="113">
        <f t="shared" si="7"/>
        <v>3.1195547280754906E-3</v>
      </c>
      <c r="G229" s="113">
        <f t="shared" si="8"/>
        <v>3.8304926528575796E-3</v>
      </c>
    </row>
    <row r="230" spans="1:7" outlineLevel="1" x14ac:dyDescent="0.25">
      <c r="A230" s="25" t="s">
        <v>644</v>
      </c>
      <c r="B230" s="54" t="s">
        <v>645</v>
      </c>
      <c r="C230" s="106">
        <v>1.1063242900000001</v>
      </c>
      <c r="D230" s="107">
        <v>15</v>
      </c>
      <c r="F230" s="113">
        <f t="shared" si="7"/>
        <v>1.7456007027706345E-4</v>
      </c>
      <c r="G230" s="113">
        <f t="shared" si="8"/>
        <v>2.4141760417169619E-4</v>
      </c>
    </row>
    <row r="231" spans="1:7" outlineLevel="1" x14ac:dyDescent="0.25">
      <c r="A231" s="25" t="s">
        <v>646</v>
      </c>
      <c r="B231" s="54" t="s">
        <v>647</v>
      </c>
      <c r="C231" s="106">
        <v>0.94980883000000005</v>
      </c>
      <c r="D231" s="107">
        <v>14</v>
      </c>
      <c r="F231" s="113">
        <f t="shared" si="7"/>
        <v>1.4986446344278983E-4</v>
      </c>
      <c r="G231" s="113">
        <f t="shared" si="8"/>
        <v>2.2532309722691644E-4</v>
      </c>
    </row>
    <row r="232" spans="1:7" outlineLevel="1" x14ac:dyDescent="0.25">
      <c r="A232" s="25" t="s">
        <v>648</v>
      </c>
      <c r="B232" s="54" t="s">
        <v>649</v>
      </c>
      <c r="C232" s="106">
        <v>0.31816973999999998</v>
      </c>
      <c r="D232" s="107">
        <v>3</v>
      </c>
      <c r="F232" s="113">
        <f t="shared" si="7"/>
        <v>5.02020363074872E-5</v>
      </c>
      <c r="G232" s="113">
        <f t="shared" si="8"/>
        <v>4.8283520834339238E-5</v>
      </c>
    </row>
    <row r="233" spans="1:7" outlineLevel="1" x14ac:dyDescent="0.25">
      <c r="A233" s="25" t="s">
        <v>650</v>
      </c>
      <c r="B233" s="54" t="s">
        <v>651</v>
      </c>
      <c r="C233" s="106">
        <v>0.69489562000000005</v>
      </c>
      <c r="D233" s="107">
        <v>11</v>
      </c>
      <c r="F233" s="113">
        <f t="shared" si="7"/>
        <v>1.0964328394382769E-4</v>
      </c>
      <c r="G233" s="113">
        <f t="shared" si="8"/>
        <v>1.7703957639257721E-4</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0.65425734999999996</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1154.8227009</v>
      </c>
      <c r="D241" s="107">
        <v>20757</v>
      </c>
      <c r="F241" s="113">
        <f t="shared" ref="F241:F248" si="9">IF($C$249=0,"",IF(C241="[Mark as ND1 if not relevant]","",C241/$C$249))</f>
        <v>0.18221233470942974</v>
      </c>
      <c r="G241" s="113">
        <f t="shared" ref="G241:G248" si="10">IF($D$249=0,"",IF(D241="[Mark as ND1 if not relevant]","",D241/$D$249))</f>
        <v>0.33407368065279319</v>
      </c>
    </row>
    <row r="242" spans="1:7" x14ac:dyDescent="0.25">
      <c r="A242" s="25" t="s">
        <v>658</v>
      </c>
      <c r="B242" s="25" t="s">
        <v>626</v>
      </c>
      <c r="C242" s="106">
        <v>708.67143225999996</v>
      </c>
      <c r="D242" s="107">
        <v>8222</v>
      </c>
      <c r="F242" s="113">
        <f t="shared" si="9"/>
        <v>0.11181688419645275</v>
      </c>
      <c r="G242" s="113">
        <f t="shared" si="10"/>
        <v>0.13232903609997906</v>
      </c>
    </row>
    <row r="243" spans="1:7" x14ac:dyDescent="0.25">
      <c r="A243" s="25" t="s">
        <v>659</v>
      </c>
      <c r="B243" s="25" t="s">
        <v>628</v>
      </c>
      <c r="C243" s="106">
        <v>785.46368706999999</v>
      </c>
      <c r="D243" s="107">
        <v>8352</v>
      </c>
      <c r="F243" s="113">
        <f t="shared" si="9"/>
        <v>0.12393345934311953</v>
      </c>
      <c r="G243" s="113">
        <f t="shared" si="10"/>
        <v>0.13442132200280044</v>
      </c>
    </row>
    <row r="244" spans="1:7" x14ac:dyDescent="0.25">
      <c r="A244" s="25" t="s">
        <v>660</v>
      </c>
      <c r="B244" s="25" t="s">
        <v>630</v>
      </c>
      <c r="C244" s="106">
        <v>795.70606022000004</v>
      </c>
      <c r="D244" s="107">
        <v>7198</v>
      </c>
      <c r="F244" s="113">
        <f t="shared" si="9"/>
        <v>0.12554954008276226</v>
      </c>
      <c r="G244" s="113">
        <f t="shared" si="10"/>
        <v>0.11584826098852462</v>
      </c>
    </row>
    <row r="245" spans="1:7" x14ac:dyDescent="0.25">
      <c r="A245" s="25" t="s">
        <v>661</v>
      </c>
      <c r="B245" s="25" t="s">
        <v>632</v>
      </c>
      <c r="C245" s="106">
        <v>768.26127199999996</v>
      </c>
      <c r="D245" s="107">
        <v>6149</v>
      </c>
      <c r="F245" s="113">
        <f t="shared" si="9"/>
        <v>0.1212191966168131</v>
      </c>
      <c r="G245" s="113">
        <f t="shared" si="10"/>
        <v>9.8965123203450661E-2</v>
      </c>
    </row>
    <row r="246" spans="1:7" x14ac:dyDescent="0.25">
      <c r="A246" s="25" t="s">
        <v>662</v>
      </c>
      <c r="B246" s="25" t="s">
        <v>634</v>
      </c>
      <c r="C246" s="106">
        <v>708.29584297999997</v>
      </c>
      <c r="D246" s="107">
        <v>4549</v>
      </c>
      <c r="F246" s="113">
        <f t="shared" si="9"/>
        <v>0.1117576222859038</v>
      </c>
      <c r="G246" s="113">
        <f t="shared" si="10"/>
        <v>7.3213912091803071E-2</v>
      </c>
    </row>
    <row r="247" spans="1:7" x14ac:dyDescent="0.25">
      <c r="A247" s="25" t="s">
        <v>663</v>
      </c>
      <c r="B247" s="25" t="s">
        <v>636</v>
      </c>
      <c r="C247" s="106">
        <v>1114.24972576</v>
      </c>
      <c r="D247" s="107">
        <v>5355</v>
      </c>
      <c r="F247" s="113">
        <f t="shared" si="9"/>
        <v>0.17581057578954928</v>
      </c>
      <c r="G247" s="113">
        <f t="shared" si="10"/>
        <v>8.6186084689295547E-2</v>
      </c>
    </row>
    <row r="248" spans="1:7" x14ac:dyDescent="0.25">
      <c r="A248" s="25" t="s">
        <v>664</v>
      </c>
      <c r="B248" s="25" t="s">
        <v>638</v>
      </c>
      <c r="C248" s="106">
        <v>302.31482303000001</v>
      </c>
      <c r="D248" s="107">
        <v>1551</v>
      </c>
      <c r="F248" s="113">
        <f t="shared" si="9"/>
        <v>4.7700386975969587E-2</v>
      </c>
      <c r="G248" s="113">
        <f t="shared" si="10"/>
        <v>2.4962580271353386E-2</v>
      </c>
    </row>
    <row r="249" spans="1:7" x14ac:dyDescent="0.25">
      <c r="A249" s="25" t="s">
        <v>665</v>
      </c>
      <c r="B249" s="52" t="s">
        <v>92</v>
      </c>
      <c r="C249" s="106">
        <f>SUM(C241:C248)</f>
        <v>6337.7855442199998</v>
      </c>
      <c r="D249" s="107">
        <f>SUM(D241:D248)</f>
        <v>62133</v>
      </c>
      <c r="F249" s="101">
        <f>SUM(F241:F248)</f>
        <v>1</v>
      </c>
      <c r="G249" s="101">
        <f>SUM(G241:G248)</f>
        <v>0.99999999999999989</v>
      </c>
    </row>
    <row r="250" spans="1:7" outlineLevel="1" x14ac:dyDescent="0.25">
      <c r="A250" s="25" t="s">
        <v>666</v>
      </c>
      <c r="B250" s="54" t="s">
        <v>641</v>
      </c>
      <c r="C250" s="106">
        <v>230.5913616</v>
      </c>
      <c r="D250" s="107">
        <v>1159</v>
      </c>
      <c r="F250" s="113">
        <f t="shared" ref="F250:F255" si="11">IF($C$249=0,"",IF(C250="[for completion]","",C250/$C$249))</f>
        <v>3.6383585400786733E-2</v>
      </c>
      <c r="G250" s="113">
        <f t="shared" ref="G250:G255" si="12">IF($D$249=0,"",IF(D250="[for completion]","",D250/$D$249))</f>
        <v>1.8653533548999728E-2</v>
      </c>
    </row>
    <row r="251" spans="1:7" outlineLevel="1" x14ac:dyDescent="0.25">
      <c r="A251" s="25" t="s">
        <v>667</v>
      </c>
      <c r="B251" s="54" t="s">
        <v>643</v>
      </c>
      <c r="C251" s="106">
        <v>47.9398494</v>
      </c>
      <c r="D251" s="107">
        <v>241</v>
      </c>
      <c r="F251" s="113">
        <f t="shared" si="11"/>
        <v>7.5641324663818397E-3</v>
      </c>
      <c r="G251" s="113">
        <f t="shared" si="12"/>
        <v>3.8787761736919189E-3</v>
      </c>
    </row>
    <row r="252" spans="1:7" outlineLevel="1" x14ac:dyDescent="0.25">
      <c r="A252" s="25" t="s">
        <v>668</v>
      </c>
      <c r="B252" s="54" t="s">
        <v>645</v>
      </c>
      <c r="C252" s="106">
        <v>13.60550027</v>
      </c>
      <c r="D252" s="107">
        <v>72</v>
      </c>
      <c r="F252" s="113">
        <f t="shared" si="11"/>
        <v>2.1467277766140393E-3</v>
      </c>
      <c r="G252" s="113">
        <f t="shared" si="12"/>
        <v>1.1588045000241417E-3</v>
      </c>
    </row>
    <row r="253" spans="1:7" outlineLevel="1" x14ac:dyDescent="0.25">
      <c r="A253" s="25" t="s">
        <v>669</v>
      </c>
      <c r="B253" s="54" t="s">
        <v>647</v>
      </c>
      <c r="C253" s="106">
        <v>4.9036218800000002</v>
      </c>
      <c r="D253" s="107">
        <v>35</v>
      </c>
      <c r="F253" s="113">
        <f t="shared" si="11"/>
        <v>7.7371218161082411E-4</v>
      </c>
      <c r="G253" s="113">
        <f t="shared" si="12"/>
        <v>5.6330774306729116E-4</v>
      </c>
    </row>
    <row r="254" spans="1:7" outlineLevel="1" x14ac:dyDescent="0.25">
      <c r="A254" s="25" t="s">
        <v>670</v>
      </c>
      <c r="B254" s="54" t="s">
        <v>649</v>
      </c>
      <c r="C254" s="106">
        <v>3.59441481</v>
      </c>
      <c r="D254" s="107">
        <v>28</v>
      </c>
      <c r="F254" s="113">
        <f t="shared" si="11"/>
        <v>5.6714049172554792E-4</v>
      </c>
      <c r="G254" s="113">
        <f t="shared" si="12"/>
        <v>4.5064619445383289E-4</v>
      </c>
    </row>
    <row r="255" spans="1:7" outlineLevel="1" x14ac:dyDescent="0.25">
      <c r="A255" s="25" t="s">
        <v>671</v>
      </c>
      <c r="B255" s="54" t="s">
        <v>651</v>
      </c>
      <c r="C255" s="106">
        <v>1.68007507</v>
      </c>
      <c r="D255" s="107">
        <v>16</v>
      </c>
      <c r="F255" s="113">
        <f t="shared" si="11"/>
        <v>2.6508865885060002E-4</v>
      </c>
      <c r="G255" s="113">
        <f t="shared" si="12"/>
        <v>2.5751211111647593E-4</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3021</v>
      </c>
      <c r="C261" s="101">
        <v>0</v>
      </c>
      <c r="E261" s="95"/>
      <c r="F261" s="95"/>
    </row>
    <row r="262" spans="1:14" x14ac:dyDescent="0.25">
      <c r="A262" s="25" t="s">
        <v>680</v>
      </c>
      <c r="B262" s="25" t="s">
        <v>3022</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3023</v>
      </c>
      <c r="C277" s="101">
        <v>0.71122724000000004</v>
      </c>
      <c r="E277" s="23"/>
      <c r="F277" s="23"/>
    </row>
    <row r="278" spans="1:7" x14ac:dyDescent="0.25">
      <c r="A278" s="25" t="s">
        <v>698</v>
      </c>
      <c r="B278" s="25" t="s">
        <v>699</v>
      </c>
      <c r="C278" s="101">
        <v>0.28877276000000002</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6337.7855442199998</v>
      </c>
      <c r="D287" s="107">
        <v>62133</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6337.7855442199998</v>
      </c>
      <c r="D305" s="107">
        <f>SUM(D287:D304)</f>
        <v>62133</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6337.7855442199998</v>
      </c>
      <c r="D310" s="107">
        <v>62133</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6337.7855442199998</v>
      </c>
      <c r="D328" s="107">
        <f>SUM(D310:D327)</f>
        <v>62133</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3025</v>
      </c>
      <c r="C333" s="106">
        <v>499.69929341</v>
      </c>
      <c r="D333" s="107">
        <v>3998</v>
      </c>
      <c r="E333" s="31"/>
      <c r="F333" s="113">
        <f t="shared" ref="F333:F345" si="17">IF($C$346=0,"",IF(C333="[For completion]","",C333/$C$346))</f>
        <v>7.8844462300514576E-2</v>
      </c>
      <c r="G333" s="113">
        <f t="shared" ref="G333:G345" si="18">IF($D$346=0,"",IF(D333="[For completion]","",D333/$D$346))</f>
        <v>6.4345838765229424E-2</v>
      </c>
    </row>
    <row r="334" spans="1:7" customFormat="1" x14ac:dyDescent="0.25">
      <c r="A334" s="25" t="s">
        <v>2045</v>
      </c>
      <c r="B334" s="42" t="s">
        <v>1518</v>
      </c>
      <c r="C334" s="106">
        <v>909.46265102999996</v>
      </c>
      <c r="D334" s="107">
        <v>7932</v>
      </c>
      <c r="E334" s="31"/>
      <c r="F334" s="113">
        <f t="shared" si="17"/>
        <v>0.14349848928848993</v>
      </c>
      <c r="G334" s="113">
        <f t="shared" si="18"/>
        <v>0.12766162908599296</v>
      </c>
    </row>
    <row r="335" spans="1:7" customFormat="1" x14ac:dyDescent="0.25">
      <c r="A335" s="25" t="s">
        <v>2046</v>
      </c>
      <c r="B335" s="42" t="s">
        <v>2192</v>
      </c>
      <c r="C335" s="106">
        <v>512.24951587999999</v>
      </c>
      <c r="D335" s="107">
        <v>4861</v>
      </c>
      <c r="E335" s="31"/>
      <c r="F335" s="113">
        <f t="shared" si="17"/>
        <v>8.0824684316932544E-2</v>
      </c>
      <c r="G335" s="113">
        <f t="shared" si="18"/>
        <v>7.8235398258574354E-2</v>
      </c>
    </row>
    <row r="336" spans="1:7" customFormat="1" x14ac:dyDescent="0.25">
      <c r="A336" s="25" t="s">
        <v>2047</v>
      </c>
      <c r="B336" s="42" t="s">
        <v>1519</v>
      </c>
      <c r="C336" s="106">
        <v>721.63742793999995</v>
      </c>
      <c r="D336" s="107">
        <v>7125</v>
      </c>
      <c r="E336" s="31"/>
      <c r="F336" s="113">
        <f t="shared" si="17"/>
        <v>0.11386270849731203</v>
      </c>
      <c r="G336" s="113">
        <f t="shared" si="18"/>
        <v>0.1146733619815557</v>
      </c>
    </row>
    <row r="337" spans="1:7" customFormat="1" x14ac:dyDescent="0.25">
      <c r="A337" s="25" t="s">
        <v>2048</v>
      </c>
      <c r="B337" s="42" t="s">
        <v>1520</v>
      </c>
      <c r="C337" s="106">
        <v>953.09443506000002</v>
      </c>
      <c r="D337" s="107">
        <v>10541</v>
      </c>
      <c r="E337" s="31"/>
      <c r="F337" s="113">
        <f t="shared" si="17"/>
        <v>0.15038287875316531</v>
      </c>
      <c r="G337" s="113">
        <f t="shared" si="18"/>
        <v>0.16965219770492332</v>
      </c>
    </row>
    <row r="338" spans="1:7" customFormat="1" x14ac:dyDescent="0.25">
      <c r="A338" s="25" t="s">
        <v>2049</v>
      </c>
      <c r="B338" s="42" t="s">
        <v>1521</v>
      </c>
      <c r="C338" s="106">
        <v>739.22345631999997</v>
      </c>
      <c r="D338" s="107">
        <v>8300</v>
      </c>
      <c r="E338" s="31"/>
      <c r="F338" s="113">
        <f t="shared" si="17"/>
        <v>0.1166374991962555</v>
      </c>
      <c r="G338" s="113">
        <f t="shared" si="18"/>
        <v>0.1335844076416719</v>
      </c>
    </row>
    <row r="339" spans="1:7" customFormat="1" x14ac:dyDescent="0.25">
      <c r="A339" s="25" t="s">
        <v>2050</v>
      </c>
      <c r="B339" s="42" t="s">
        <v>1522</v>
      </c>
      <c r="C339" s="106">
        <v>761.04805664000003</v>
      </c>
      <c r="D339" s="107">
        <v>8883</v>
      </c>
      <c r="E339" s="31"/>
      <c r="F339" s="113">
        <f t="shared" si="17"/>
        <v>0.12008106795820327</v>
      </c>
      <c r="G339" s="113">
        <f t="shared" si="18"/>
        <v>0.14296750519047849</v>
      </c>
    </row>
    <row r="340" spans="1:7" customFormat="1" x14ac:dyDescent="0.25">
      <c r="A340" s="25" t="s">
        <v>2051</v>
      </c>
      <c r="B340" s="42" t="s">
        <v>1523</v>
      </c>
      <c r="C340" s="106">
        <v>368.71133595999999</v>
      </c>
      <c r="D340" s="107">
        <v>3539</v>
      </c>
      <c r="E340" s="31"/>
      <c r="F340" s="113">
        <f t="shared" si="17"/>
        <v>5.8176682279232568E-2</v>
      </c>
      <c r="G340" s="113">
        <f t="shared" si="18"/>
        <v>5.6958460077575525E-2</v>
      </c>
    </row>
    <row r="341" spans="1:7" customFormat="1" x14ac:dyDescent="0.25">
      <c r="A341" s="25" t="s">
        <v>2052</v>
      </c>
      <c r="B341" s="42" t="s">
        <v>2562</v>
      </c>
      <c r="C341" s="106">
        <v>323.33601535000003</v>
      </c>
      <c r="D341" s="107">
        <v>2888</v>
      </c>
      <c r="E341" s="31"/>
      <c r="F341" s="113">
        <f t="shared" si="17"/>
        <v>5.1017190956371097E-2</v>
      </c>
      <c r="G341" s="113">
        <f t="shared" si="18"/>
        <v>4.6480936056523911E-2</v>
      </c>
    </row>
    <row r="342" spans="1:7" customFormat="1" x14ac:dyDescent="0.25">
      <c r="A342" s="25" t="s">
        <v>2053</v>
      </c>
      <c r="B342" s="25" t="s">
        <v>2565</v>
      </c>
      <c r="C342" s="106">
        <v>166.17436420000001</v>
      </c>
      <c r="D342" s="107">
        <v>1421</v>
      </c>
      <c r="F342" s="113">
        <f t="shared" si="17"/>
        <v>2.6219625615377513E-2</v>
      </c>
      <c r="G342" s="113">
        <f t="shared" si="18"/>
        <v>2.287029436853202E-2</v>
      </c>
    </row>
    <row r="343" spans="1:7" customFormat="1" x14ac:dyDescent="0.25">
      <c r="A343" s="25" t="s">
        <v>2054</v>
      </c>
      <c r="B343" s="25" t="s">
        <v>2563</v>
      </c>
      <c r="C343" s="106">
        <v>229.10314360999999</v>
      </c>
      <c r="D343" s="107">
        <v>1722</v>
      </c>
      <c r="F343" s="113">
        <f t="shared" si="17"/>
        <v>3.6148768684503674E-2</v>
      </c>
      <c r="G343" s="113">
        <f t="shared" si="18"/>
        <v>2.7714740958910723E-2</v>
      </c>
    </row>
    <row r="344" spans="1:7" customFormat="1" x14ac:dyDescent="0.25">
      <c r="A344" s="25" t="s">
        <v>2559</v>
      </c>
      <c r="B344" s="42" t="s">
        <v>2564</v>
      </c>
      <c r="C344" s="106">
        <v>153.06698596000001</v>
      </c>
      <c r="D344" s="107">
        <v>906</v>
      </c>
      <c r="E344" s="31"/>
      <c r="F344" s="113">
        <f t="shared" si="17"/>
        <v>2.4151493434421373E-2</v>
      </c>
      <c r="G344" s="113">
        <f t="shared" si="18"/>
        <v>1.458162329197045E-2</v>
      </c>
    </row>
    <row r="345" spans="1:7" customFormat="1" x14ac:dyDescent="0.25">
      <c r="A345" s="25" t="s">
        <v>2560</v>
      </c>
      <c r="B345" s="25" t="s">
        <v>3024</v>
      </c>
      <c r="C345" s="106">
        <v>0.97886286</v>
      </c>
      <c r="D345" s="107">
        <v>17</v>
      </c>
      <c r="F345" s="113">
        <f t="shared" si="17"/>
        <v>1.5444871922066117E-4</v>
      </c>
      <c r="G345" s="113">
        <f t="shared" si="18"/>
        <v>2.7360661806125568E-4</v>
      </c>
    </row>
    <row r="346" spans="1:7" customFormat="1" x14ac:dyDescent="0.25">
      <c r="A346" s="25" t="s">
        <v>2561</v>
      </c>
      <c r="B346" s="42" t="s">
        <v>92</v>
      </c>
      <c r="C346" s="106">
        <f>SUM(C333:C345)</f>
        <v>6337.7855442199998</v>
      </c>
      <c r="D346" s="107">
        <f>SUM(D333:D345)</f>
        <v>62133</v>
      </c>
      <c r="E346" s="31"/>
      <c r="F346" s="121">
        <f>SUM(F333:F345)</f>
        <v>1.0000000000000002</v>
      </c>
      <c r="G346" s="121">
        <f>SUM(G333:G345)</f>
        <v>1</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5116.2572531100004</v>
      </c>
      <c r="D358" s="107">
        <v>52459</v>
      </c>
      <c r="E358" s="31"/>
      <c r="F358" s="113">
        <f t="shared" ref="F358:F364" si="19">IF($C$365=0,"",IF(C358="[For completion]","",C358/$C$365))</f>
        <v>0.80726260259405236</v>
      </c>
      <c r="G358" s="113">
        <f t="shared" ref="G358:G364" si="20">IF($D$365=0,"",IF(D358="[For completion]","",D358/$D$365))</f>
        <v>0.84430173981620071</v>
      </c>
    </row>
    <row r="359" spans="1:7" customFormat="1" x14ac:dyDescent="0.25">
      <c r="A359" s="25" t="s">
        <v>2369</v>
      </c>
      <c r="B359" s="127" t="s">
        <v>1906</v>
      </c>
      <c r="C359" s="106">
        <v>1221.5282911100001</v>
      </c>
      <c r="D359" s="107">
        <v>9674</v>
      </c>
      <c r="E359" s="31"/>
      <c r="F359" s="113">
        <f t="shared" si="19"/>
        <v>0.19273739740594759</v>
      </c>
      <c r="G359" s="113">
        <f t="shared" si="20"/>
        <v>0.15569826018379926</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6337.7855442200007</v>
      </c>
      <c r="D365" s="107">
        <f>SUM(D358:D364)</f>
        <v>62133</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195.99429112999999</v>
      </c>
      <c r="D368" s="107">
        <v>1314</v>
      </c>
      <c r="E368" s="31"/>
      <c r="F368" s="113">
        <f>IF($C$372=0,"",IF(C368="[For completion]","",C368/$C$372))</f>
        <v>3.0924727534958153E-2</v>
      </c>
      <c r="G368" s="113">
        <f>IF($D$372=0,"",IF(D368="[For completion]","",D368/$D$372))</f>
        <v>2.1148182125440586E-2</v>
      </c>
    </row>
    <row r="369" spans="1:7" customFormat="1" x14ac:dyDescent="0.25">
      <c r="A369" s="25" t="s">
        <v>2377</v>
      </c>
      <c r="B369" s="127" t="s">
        <v>2098</v>
      </c>
      <c r="C369" s="106">
        <v>6141.7912530900003</v>
      </c>
      <c r="D369" s="107">
        <v>60819</v>
      </c>
      <c r="E369" s="31"/>
      <c r="F369" s="113">
        <f>IF($C$372=0,"",IF(C369="[For completion]","",C369/$C$372))</f>
        <v>0.96907527246504177</v>
      </c>
      <c r="G369" s="113">
        <f>IF($D$372=0,"",IF(D369="[For completion]","",D369/$D$372))</f>
        <v>0.97885181787455944</v>
      </c>
    </row>
    <row r="370" spans="1:7" customFormat="1" x14ac:dyDescent="0.25">
      <c r="A370" s="25" t="s">
        <v>2378</v>
      </c>
      <c r="B370" s="42" t="s">
        <v>90</v>
      </c>
      <c r="C370" s="106">
        <v>0</v>
      </c>
      <c r="D370" s="107">
        <v>0</v>
      </c>
      <c r="E370" s="31"/>
      <c r="F370" s="113">
        <f>IF($C$372=0,"",IF(C370="[For completion]","",C370/$C$372))</f>
        <v>0</v>
      </c>
      <c r="G370" s="113">
        <f>IF($D$372=0,"",IF(D370="[For completion]","",D370/$D$372))</f>
        <v>0</v>
      </c>
    </row>
    <row r="371" spans="1:7" customFormat="1" x14ac:dyDescent="0.25">
      <c r="A371" s="25" t="s">
        <v>2379</v>
      </c>
      <c r="B371" s="25" t="s">
        <v>3024</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6337.7855442200007</v>
      </c>
      <c r="D372" s="107">
        <f>SUM(D368:D371)</f>
        <v>62133</v>
      </c>
      <c r="E372" s="31"/>
      <c r="F372" s="121">
        <f>SUM(F368:F371)</f>
        <v>0.99999999999999989</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customProperties>
    <customPr name="_pios_id" r:id="rId2"/>
  </customProperties>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96"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22"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customProperties>
    <customPr name="_pios_id" r:id="rId2"/>
  </customProperties>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4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3041</v>
      </c>
    </row>
    <row r="7" spans="1:3" ht="30" x14ac:dyDescent="0.25">
      <c r="A7" s="1" t="s">
        <v>1109</v>
      </c>
      <c r="B7" s="39" t="s">
        <v>2617</v>
      </c>
      <c r="C7" s="177" t="s">
        <v>3040</v>
      </c>
    </row>
    <row r="8" spans="1:3" ht="30" x14ac:dyDescent="0.25">
      <c r="A8" s="1" t="s">
        <v>1110</v>
      </c>
      <c r="B8" s="39" t="s">
        <v>2616</v>
      </c>
      <c r="C8" s="177" t="s">
        <v>3042</v>
      </c>
    </row>
    <row r="9" spans="1:3" x14ac:dyDescent="0.25">
      <c r="A9" s="1" t="s">
        <v>1111</v>
      </c>
      <c r="B9" s="39" t="s">
        <v>1112</v>
      </c>
      <c r="C9" s="138" t="s">
        <v>3028</v>
      </c>
    </row>
    <row r="10" spans="1:3" ht="32.1" customHeight="1" x14ac:dyDescent="0.25">
      <c r="A10" s="1" t="s">
        <v>1113</v>
      </c>
      <c r="B10" s="39" t="s">
        <v>3034</v>
      </c>
      <c r="C10" s="138" t="s">
        <v>3035</v>
      </c>
    </row>
    <row r="11" spans="1:3" ht="47.25" customHeight="1" x14ac:dyDescent="0.25">
      <c r="A11" s="1" t="s">
        <v>1114</v>
      </c>
      <c r="B11" s="39" t="s">
        <v>3036</v>
      </c>
      <c r="C11" s="138" t="s">
        <v>3037</v>
      </c>
    </row>
    <row r="12" spans="1:3" ht="105" x14ac:dyDescent="0.25">
      <c r="A12" s="1" t="s">
        <v>1115</v>
      </c>
      <c r="B12" s="39" t="s">
        <v>2549</v>
      </c>
      <c r="C12" s="138" t="s">
        <v>3038</v>
      </c>
    </row>
    <row r="13" spans="1:3" ht="45" x14ac:dyDescent="0.25">
      <c r="A13" s="1" t="s">
        <v>1117</v>
      </c>
      <c r="B13" s="39" t="s">
        <v>1116</v>
      </c>
      <c r="C13" s="138" t="s">
        <v>3032</v>
      </c>
    </row>
    <row r="14" spans="1:3" x14ac:dyDescent="0.25">
      <c r="A14" s="1" t="s">
        <v>1119</v>
      </c>
      <c r="B14" s="39" t="s">
        <v>1118</v>
      </c>
      <c r="C14" s="138" t="s">
        <v>3031</v>
      </c>
    </row>
    <row r="15" spans="1:3" ht="30" x14ac:dyDescent="0.25">
      <c r="A15" s="1" t="s">
        <v>1121</v>
      </c>
      <c r="B15" s="39" t="s">
        <v>1120</v>
      </c>
      <c r="C15" s="138" t="s">
        <v>3030</v>
      </c>
    </row>
    <row r="16" spans="1:3" x14ac:dyDescent="0.25">
      <c r="A16" s="1" t="s">
        <v>1123</v>
      </c>
      <c r="B16" s="39" t="s">
        <v>1122</v>
      </c>
      <c r="C16" s="138" t="s">
        <v>3033</v>
      </c>
    </row>
    <row r="17" spans="1:3" ht="32.1" customHeight="1" x14ac:dyDescent="0.25">
      <c r="A17" s="1" t="s">
        <v>1125</v>
      </c>
      <c r="B17" s="43" t="s">
        <v>1124</v>
      </c>
      <c r="C17" s="138" t="s">
        <v>3026</v>
      </c>
    </row>
    <row r="18" spans="1:3" x14ac:dyDescent="0.25">
      <c r="A18" s="1" t="s">
        <v>1127</v>
      </c>
      <c r="B18" s="43" t="s">
        <v>1126</v>
      </c>
      <c r="C18" s="138" t="s">
        <v>3027</v>
      </c>
    </row>
    <row r="19" spans="1:3" x14ac:dyDescent="0.25">
      <c r="A19" s="1" t="s">
        <v>2548</v>
      </c>
      <c r="B19" s="43" t="s">
        <v>1128</v>
      </c>
      <c r="C19" s="138" t="s">
        <v>3039</v>
      </c>
    </row>
    <row r="20" spans="1:3" x14ac:dyDescent="0.25">
      <c r="A20" s="1" t="s">
        <v>2550</v>
      </c>
      <c r="B20" s="39" t="s">
        <v>2547</v>
      </c>
      <c r="C20" s="138" t="s">
        <v>3043</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3029</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customProperties>
    <customPr name="_pios_id" r:id="rId2"/>
  </customProperties>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7" t="s">
        <v>3044</v>
      </c>
      <c r="E3" s="207"/>
      <c r="F3" s="207"/>
      <c r="G3" s="207"/>
      <c r="H3" s="207"/>
      <c r="J3" s="19"/>
    </row>
    <row r="4" spans="2:10" ht="48.75" customHeight="1" x14ac:dyDescent="0.25">
      <c r="B4" s="18"/>
      <c r="D4" s="207"/>
      <c r="E4" s="207"/>
      <c r="F4" s="207"/>
      <c r="G4" s="207"/>
      <c r="H4" s="207"/>
      <c r="J4" s="19"/>
    </row>
    <row r="5" spans="2:10" x14ac:dyDescent="0.25">
      <c r="B5" s="18"/>
      <c r="E5" s="198"/>
      <c r="F5" s="199"/>
      <c r="J5" s="19"/>
    </row>
    <row r="6" spans="2:10" x14ac:dyDescent="0.25">
      <c r="B6" s="18"/>
      <c r="D6" s="208" t="s">
        <v>3045</v>
      </c>
      <c r="E6" s="208"/>
      <c r="F6" s="208"/>
      <c r="G6" s="208"/>
      <c r="H6" s="208"/>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CE376D8-FC79-41FE-8E2A-7C9DD4DDF5B7}"/>
  </hyperlinks>
  <pageMargins left="0.7" right="0.7" top="0.75" bottom="0.75" header="0.3" footer="0.3"/>
  <pageSetup paperSize="9" orientation="portrait" r:id="rId2"/>
  <customProperties>
    <customPr name="_pios_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80" zoomScale="80" zoomScaleNormal="80" workbookViewId="0">
      <selection activeCell="C76" sqref="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9" t="s">
        <v>1428</v>
      </c>
      <c r="B1" s="209"/>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3046</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3047</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2959</v>
      </c>
      <c r="C27" s="138" t="s">
        <v>2960</v>
      </c>
      <c r="D27" s="138"/>
      <c r="E27" s="31"/>
      <c r="F27" s="31"/>
      <c r="G27" s="31"/>
      <c r="H27" s="23"/>
      <c r="L27" s="23"/>
      <c r="M27" s="23"/>
    </row>
    <row r="28" spans="1:13" outlineLevel="1" x14ac:dyDescent="0.25">
      <c r="A28" s="25" t="s">
        <v>1351</v>
      </c>
      <c r="B28" s="156" t="s">
        <v>2976</v>
      </c>
      <c r="C28" s="138" t="s">
        <v>2977</v>
      </c>
      <c r="D28" s="138"/>
      <c r="E28" s="31"/>
      <c r="F28" s="31"/>
      <c r="G28" s="31"/>
      <c r="H28" s="23"/>
      <c r="L28" s="23"/>
      <c r="M28" s="23"/>
    </row>
    <row r="29" spans="1:13" outlineLevel="1" x14ac:dyDescent="0.25">
      <c r="A29" s="25" t="s">
        <v>1352</v>
      </c>
      <c r="B29" s="156" t="s">
        <v>2978</v>
      </c>
      <c r="C29" s="138" t="s">
        <v>2977</v>
      </c>
      <c r="D29" s="138"/>
      <c r="E29" s="31"/>
      <c r="F29" s="31"/>
      <c r="G29" s="31"/>
      <c r="H29" s="23"/>
      <c r="L29" s="23"/>
      <c r="M29" s="23"/>
    </row>
    <row r="30" spans="1:13" outlineLevel="1" x14ac:dyDescent="0.25">
      <c r="A30" s="25" t="s">
        <v>1353</v>
      </c>
      <c r="B30" s="156" t="s">
        <v>2974</v>
      </c>
      <c r="C30" s="138" t="s">
        <v>2975</v>
      </c>
      <c r="D30" s="138"/>
      <c r="E30" s="31"/>
      <c r="F30" s="31"/>
      <c r="G30" s="31"/>
      <c r="H30" s="23"/>
      <c r="L30" s="23"/>
      <c r="M30" s="23"/>
    </row>
    <row r="31" spans="1:13" outlineLevel="1" x14ac:dyDescent="0.25">
      <c r="A31" s="25" t="s">
        <v>1354</v>
      </c>
      <c r="B31" s="156" t="s">
        <v>2961</v>
      </c>
      <c r="C31" s="138" t="s">
        <v>2962</v>
      </c>
      <c r="D31" s="138"/>
      <c r="E31" s="31"/>
      <c r="F31" s="31"/>
      <c r="G31" s="31"/>
      <c r="H31" s="23"/>
      <c r="L31" s="23"/>
      <c r="M31" s="23"/>
    </row>
    <row r="32" spans="1:13" outlineLevel="1" x14ac:dyDescent="0.25">
      <c r="A32" s="25" t="s">
        <v>1355</v>
      </c>
      <c r="B32" s="156" t="s">
        <v>2971</v>
      </c>
      <c r="C32" s="138" t="s">
        <v>2964</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5.9223333333333334</v>
      </c>
      <c r="H75" s="23"/>
    </row>
    <row r="76" spans="1:14" x14ac:dyDescent="0.25">
      <c r="A76" s="25" t="s">
        <v>1397</v>
      </c>
      <c r="B76" s="25" t="s">
        <v>2920</v>
      </c>
      <c r="C76" s="106">
        <v>23.65015</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3048</v>
      </c>
      <c r="C82" s="121">
        <v>0</v>
      </c>
      <c r="D82" s="121" t="str">
        <f t="shared" ref="D82:D87" si="0">IF(C82="","","ND2")</f>
        <v>ND2</v>
      </c>
      <c r="E82" s="121" t="str">
        <f t="shared" ref="E82:E87" si="1">IF(C82="","","ND2")</f>
        <v>ND2</v>
      </c>
      <c r="F82" s="121" t="str">
        <f t="shared" ref="F82:F87" si="2">IF(C82="","","ND2")</f>
        <v>ND2</v>
      </c>
      <c r="G82" s="121">
        <f t="shared" ref="G82:G87" si="3">IF(C82="","",C82)</f>
        <v>0</v>
      </c>
      <c r="H82" s="23"/>
    </row>
    <row r="83" spans="1:8" x14ac:dyDescent="0.25">
      <c r="A83" s="25" t="s">
        <v>1404</v>
      </c>
      <c r="B83" s="25" t="s">
        <v>3049</v>
      </c>
      <c r="C83" s="121">
        <v>1.49668E-3</v>
      </c>
      <c r="D83" s="121" t="str">
        <f t="shared" si="0"/>
        <v>ND2</v>
      </c>
      <c r="E83" s="121" t="str">
        <f t="shared" si="1"/>
        <v>ND2</v>
      </c>
      <c r="F83" s="121" t="str">
        <f t="shared" si="2"/>
        <v>ND2</v>
      </c>
      <c r="G83" s="121">
        <f t="shared" si="3"/>
        <v>1.49668E-3</v>
      </c>
      <c r="H83" s="23"/>
    </row>
    <row r="84" spans="1:8" x14ac:dyDescent="0.25">
      <c r="A84" s="25" t="s">
        <v>1405</v>
      </c>
      <c r="B84" s="25" t="s">
        <v>3050</v>
      </c>
      <c r="C84" s="121">
        <v>6.9017000000000004E-4</v>
      </c>
      <c r="D84" s="121" t="str">
        <f t="shared" si="0"/>
        <v>ND2</v>
      </c>
      <c r="E84" s="121" t="str">
        <f t="shared" si="1"/>
        <v>ND2</v>
      </c>
      <c r="F84" s="121" t="str">
        <f t="shared" si="2"/>
        <v>ND2</v>
      </c>
      <c r="G84" s="121">
        <f t="shared" si="3"/>
        <v>6.9017000000000004E-4</v>
      </c>
      <c r="H84" s="23"/>
    </row>
    <row r="85" spans="1:8" x14ac:dyDescent="0.25">
      <c r="A85" s="25" t="s">
        <v>1406</v>
      </c>
      <c r="B85" s="25" t="s">
        <v>3051</v>
      </c>
      <c r="C85" s="121">
        <v>0</v>
      </c>
      <c r="D85" s="121" t="str">
        <f t="shared" si="0"/>
        <v>ND2</v>
      </c>
      <c r="E85" s="121" t="str">
        <f t="shared" si="1"/>
        <v>ND2</v>
      </c>
      <c r="F85" s="121" t="str">
        <f t="shared" si="2"/>
        <v>ND2</v>
      </c>
      <c r="G85" s="121">
        <f t="shared" si="3"/>
        <v>0</v>
      </c>
      <c r="H85" s="23"/>
    </row>
    <row r="86" spans="1:8" x14ac:dyDescent="0.25">
      <c r="A86" s="25" t="s">
        <v>1416</v>
      </c>
      <c r="B86" s="25" t="s">
        <v>3052</v>
      </c>
      <c r="C86" s="121">
        <v>0</v>
      </c>
      <c r="D86" s="121" t="str">
        <f t="shared" si="0"/>
        <v>ND2</v>
      </c>
      <c r="E86" s="121" t="str">
        <f t="shared" si="1"/>
        <v>ND2</v>
      </c>
      <c r="F86" s="121" t="str">
        <f t="shared" si="2"/>
        <v>ND2</v>
      </c>
      <c r="G86" s="121">
        <f t="shared" si="3"/>
        <v>0</v>
      </c>
      <c r="H86" s="23"/>
    </row>
    <row r="87" spans="1:8" outlineLevel="1" x14ac:dyDescent="0.25">
      <c r="A87" s="25" t="s">
        <v>1407</v>
      </c>
      <c r="B87" s="25" t="s">
        <v>3053</v>
      </c>
      <c r="C87" s="121">
        <v>0.99781315000000004</v>
      </c>
      <c r="D87" s="121" t="str">
        <f t="shared" si="0"/>
        <v>ND2</v>
      </c>
      <c r="E87" s="121" t="str">
        <f t="shared" si="1"/>
        <v>ND2</v>
      </c>
      <c r="F87" s="121" t="str">
        <f t="shared" si="2"/>
        <v>ND2</v>
      </c>
      <c r="G87" s="121">
        <f t="shared" si="3"/>
        <v>0.99781315000000004</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customProperties>
    <customPr name="_pios_id" r:id="rId2"/>
  </customProperties>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40" zoomScale="80" zoomScaleNormal="80" workbookViewId="0">
      <selection activeCell="F671" sqref="F67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1" t="s">
        <v>2096</v>
      </c>
      <c r="C5" s="212"/>
      <c r="D5" s="25"/>
      <c r="E5" s="31"/>
      <c r="F5" s="31"/>
      <c r="G5" s="31"/>
    </row>
    <row r="6" spans="1:7" x14ac:dyDescent="0.25">
      <c r="A6" s="135"/>
      <c r="B6" s="213" t="s">
        <v>1527</v>
      </c>
      <c r="C6" s="213"/>
      <c r="D6" s="133"/>
      <c r="E6" s="25"/>
      <c r="F6" s="25"/>
      <c r="G6" s="25"/>
    </row>
    <row r="7" spans="1:7" x14ac:dyDescent="0.25">
      <c r="A7" s="25"/>
      <c r="B7" s="214" t="s">
        <v>1528</v>
      </c>
      <c r="C7" s="215"/>
      <c r="D7" s="133"/>
      <c r="E7" s="25"/>
      <c r="F7" s="25"/>
      <c r="G7" s="25"/>
    </row>
    <row r="8" spans="1:7" x14ac:dyDescent="0.25">
      <c r="A8" s="25"/>
      <c r="B8" s="216" t="s">
        <v>1529</v>
      </c>
      <c r="C8" s="217"/>
      <c r="D8" s="133"/>
      <c r="E8" s="25"/>
      <c r="F8" s="25"/>
      <c r="G8" s="25"/>
    </row>
    <row r="9" spans="1:7" ht="15.75" thickBot="1" x14ac:dyDescent="0.3">
      <c r="A9" s="25"/>
      <c r="B9" s="218" t="s">
        <v>1530</v>
      </c>
      <c r="C9" s="219"/>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0" t="s">
        <v>1527</v>
      </c>
      <c r="C13" s="210"/>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0" t="s">
        <v>1528</v>
      </c>
      <c r="C24" s="210"/>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45"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0" t="s">
        <v>2650</v>
      </c>
      <c r="C9" s="210"/>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26"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9" t="s">
        <v>1428</v>
      </c>
      <c r="B1" s="209"/>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5" t="s">
        <v>1975</v>
      </c>
      <c r="F5" s="226"/>
      <c r="G5" s="131" t="s">
        <v>1974</v>
      </c>
      <c r="H5" s="129"/>
    </row>
    <row r="6" spans="1:9" x14ac:dyDescent="0.25">
      <c r="A6" s="25"/>
      <c r="B6" s="25"/>
      <c r="C6" s="25"/>
      <c r="D6" s="25"/>
      <c r="F6" s="132"/>
      <c r="G6" s="132"/>
    </row>
    <row r="7" spans="1:9" ht="18.75" customHeight="1" x14ac:dyDescent="0.25">
      <c r="A7" s="29"/>
      <c r="B7" s="211" t="s">
        <v>2002</v>
      </c>
      <c r="C7" s="212"/>
      <c r="D7" s="133"/>
      <c r="E7" s="211" t="s">
        <v>1991</v>
      </c>
      <c r="F7" s="210"/>
      <c r="G7" s="210"/>
      <c r="H7" s="212"/>
    </row>
    <row r="8" spans="1:9" ht="18.75" customHeight="1" x14ac:dyDescent="0.25">
      <c r="A8" s="25"/>
      <c r="B8" s="227" t="s">
        <v>1968</v>
      </c>
      <c r="C8" s="228"/>
      <c r="D8" s="133"/>
      <c r="E8" s="229"/>
      <c r="F8" s="230"/>
      <c r="G8" s="230"/>
      <c r="H8" s="231"/>
    </row>
    <row r="9" spans="1:9" ht="18.75" customHeight="1" x14ac:dyDescent="0.25">
      <c r="A9" s="25"/>
      <c r="B9" s="227" t="s">
        <v>1972</v>
      </c>
      <c r="C9" s="228"/>
      <c r="D9" s="134"/>
      <c r="E9" s="229"/>
      <c r="F9" s="230"/>
      <c r="G9" s="230"/>
      <c r="H9" s="231"/>
      <c r="I9" s="129"/>
    </row>
    <row r="10" spans="1:9" x14ac:dyDescent="0.25">
      <c r="A10" s="135"/>
      <c r="B10" s="232"/>
      <c r="C10" s="232"/>
      <c r="D10" s="133"/>
      <c r="E10" s="229"/>
      <c r="F10" s="230"/>
      <c r="G10" s="230"/>
      <c r="H10" s="231"/>
      <c r="I10" s="129"/>
    </row>
    <row r="11" spans="1:9" ht="15.75" thickBot="1" x14ac:dyDescent="0.3">
      <c r="A11" s="135"/>
      <c r="B11" s="233"/>
      <c r="C11" s="234"/>
      <c r="D11" s="134"/>
      <c r="E11" s="229"/>
      <c r="F11" s="230"/>
      <c r="G11" s="230"/>
      <c r="H11" s="231"/>
      <c r="I11" s="129"/>
    </row>
    <row r="12" spans="1:9" x14ac:dyDescent="0.25">
      <c r="A12" s="25"/>
      <c r="B12" s="136"/>
      <c r="C12" s="25"/>
      <c r="D12" s="25"/>
      <c r="E12" s="229"/>
      <c r="F12" s="230"/>
      <c r="G12" s="230"/>
      <c r="H12" s="231"/>
      <c r="I12" s="129"/>
    </row>
    <row r="13" spans="1:9" ht="15.75" customHeight="1" thickBot="1" x14ac:dyDescent="0.3">
      <c r="A13" s="25"/>
      <c r="B13" s="136"/>
      <c r="C13" s="25"/>
      <c r="D13" s="25"/>
      <c r="E13" s="220" t="s">
        <v>2003</v>
      </c>
      <c r="F13" s="221"/>
      <c r="G13" s="222" t="s">
        <v>2004</v>
      </c>
      <c r="H13" s="223"/>
      <c r="I13" s="129"/>
    </row>
    <row r="14" spans="1:9" x14ac:dyDescent="0.25">
      <c r="A14" s="25"/>
      <c r="B14" s="136"/>
      <c r="C14" s="25"/>
      <c r="D14" s="25"/>
      <c r="E14" s="137"/>
      <c r="F14" s="137"/>
      <c r="G14" s="25"/>
      <c r="H14" s="130"/>
    </row>
    <row r="15" spans="1:9" ht="18.75" customHeight="1" x14ac:dyDescent="0.25">
      <c r="A15" s="36"/>
      <c r="B15" s="224" t="s">
        <v>2005</v>
      </c>
      <c r="C15" s="224"/>
      <c r="D15" s="224"/>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4" t="s">
        <v>1972</v>
      </c>
      <c r="C20" s="224"/>
      <c r="D20" s="224"/>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Eliza Chiriac</cp:lastModifiedBy>
  <cp:lastPrinted>2016-05-20T08:25:54Z</cp:lastPrinted>
  <dcterms:created xsi:type="dcterms:W3CDTF">2024-08-15T11:03:27Z</dcterms:created>
  <dcterms:modified xsi:type="dcterms:W3CDTF">2024-08-19T15:35:20Z</dcterms:modified>
</cp:coreProperties>
</file>