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svms001\AchmeaBank_prd$\Control\2 JAARAFSLUITING\12 2022\Pillar III\Final en concepten\Concept 2022\feedback\final\"/>
    </mc:Choice>
  </mc:AlternateContent>
  <xr:revisionPtr revIDLastSave="0" documentId="13_ncr:1_{9AC70D6B-9875-4AE9-B814-B81BA74FBF4C}" xr6:coauthVersionLast="47" xr6:coauthVersionMax="47" xr10:uidLastSave="{00000000-0000-0000-0000-000000000000}"/>
  <bookViews>
    <workbookView xWindow="-28920" yWindow="-120" windowWidth="29040" windowHeight="15840" tabRatio="923" xr2:uid="{A67F1592-2E3D-4716-BD98-290408D3785B}"/>
  </bookViews>
  <sheets>
    <sheet name="Introduction" sheetId="47" r:id="rId1"/>
    <sheet name="Table of contents" sheetId="1" r:id="rId2"/>
    <sheet name="1" sheetId="2" r:id="rId3"/>
    <sheet name="2" sheetId="3" r:id="rId4"/>
    <sheet name="3" sheetId="4" r:id="rId5"/>
    <sheet name="4" sheetId="5" r:id="rId6"/>
    <sheet name="5" sheetId="6" r:id="rId7"/>
    <sheet name="6" sheetId="7" r:id="rId8"/>
    <sheet name="7" sheetId="8" r:id="rId9"/>
    <sheet name="8" sheetId="9" r:id="rId10"/>
    <sheet name="9" sheetId="10" r:id="rId11"/>
    <sheet name="10" sheetId="11" r:id="rId12"/>
    <sheet name="11" sheetId="12" r:id="rId13"/>
    <sheet name="12" sheetId="14" r:id="rId14"/>
    <sheet name="13" sheetId="13" r:id="rId15"/>
    <sheet name="14" sheetId="15" r:id="rId16"/>
    <sheet name="15" sheetId="16" r:id="rId17"/>
    <sheet name="16" sheetId="19" r:id="rId18"/>
    <sheet name="17" sheetId="21" r:id="rId19"/>
    <sheet name="18" sheetId="23" r:id="rId20"/>
    <sheet name="19" sheetId="24" r:id="rId21"/>
    <sheet name="20" sheetId="25" r:id="rId22"/>
    <sheet name="21" sheetId="26" r:id="rId23"/>
    <sheet name="22" sheetId="27" r:id="rId24"/>
    <sheet name="23" sheetId="28" r:id="rId25"/>
    <sheet name="24" sheetId="29" r:id="rId26"/>
    <sheet name="25" sheetId="31" r:id="rId27"/>
    <sheet name="26" sheetId="34" r:id="rId28"/>
    <sheet name="27" sheetId="36" r:id="rId29"/>
    <sheet name="28" sheetId="37" r:id="rId30"/>
    <sheet name="29" sheetId="38" r:id="rId31"/>
    <sheet name="30" sheetId="40" r:id="rId32"/>
    <sheet name="31" sheetId="46" r:id="rId33"/>
    <sheet name="32" sheetId="42" r:id="rId34"/>
    <sheet name="33" sheetId="43" r:id="rId35"/>
    <sheet name="34" sheetId="44" r:id="rId36"/>
    <sheet name="35" sheetId="45" r:id="rId3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0" l="1"/>
  <c r="D17" i="40"/>
  <c r="D11" i="40"/>
  <c r="C17" i="40"/>
  <c r="C11" i="40"/>
  <c r="B17" i="40"/>
  <c r="B23" i="38" l="1"/>
  <c r="C23" i="38"/>
  <c r="B8" i="38"/>
  <c r="F16" i="42" l="1"/>
  <c r="F15" i="42"/>
  <c r="G7" i="42"/>
  <c r="F7" i="42"/>
  <c r="B16" i="42"/>
  <c r="B7" i="42"/>
  <c r="B15" i="42" s="1"/>
  <c r="I8" i="19" l="1"/>
  <c r="H8" i="19"/>
  <c r="G8" i="19"/>
  <c r="F8" i="19"/>
  <c r="E8" i="19"/>
  <c r="D8" i="19"/>
  <c r="C8" i="19"/>
  <c r="B8" i="19"/>
  <c r="C57" i="3" l="1"/>
  <c r="C56" i="3"/>
  <c r="C36" i="3" l="1"/>
  <c r="C11" i="3"/>
  <c r="C8" i="3"/>
  <c r="C7" i="3"/>
  <c r="C6" i="3"/>
  <c r="B57" i="3" l="1"/>
  <c r="B56" i="3"/>
  <c r="D16" i="2" l="1"/>
  <c r="D32" i="2"/>
  <c r="D31" i="2"/>
  <c r="D30" i="2"/>
  <c r="D29" i="2"/>
  <c r="D28" i="2"/>
  <c r="D27" i="2"/>
  <c r="D26" i="2"/>
  <c r="D25" i="2"/>
  <c r="D24" i="2"/>
  <c r="D23" i="2"/>
  <c r="D22" i="2"/>
  <c r="D21" i="2"/>
  <c r="D20" i="2"/>
  <c r="D19" i="2"/>
  <c r="D18" i="2"/>
  <c r="D17" i="2"/>
  <c r="D15" i="2"/>
  <c r="D14" i="2"/>
  <c r="D13" i="2"/>
  <c r="D11" i="2"/>
  <c r="D10" i="2"/>
  <c r="D9" i="2"/>
  <c r="D8" i="2"/>
  <c r="D7" i="2"/>
  <c r="D6" i="2" l="1"/>
  <c r="D12" i="2"/>
  <c r="D33" i="2" l="1"/>
  <c r="D23" i="38" l="1"/>
  <c r="D8" i="38"/>
  <c r="C8" i="38"/>
  <c r="B10" i="46"/>
  <c r="J10" i="46"/>
  <c r="D12" i="46"/>
  <c r="D11" i="46"/>
  <c r="C10" i="46"/>
  <c r="D7" i="46"/>
  <c r="D10" i="46" l="1"/>
  <c r="D29" i="40" l="1"/>
  <c r="B11" i="40"/>
  <c r="B29" i="40" s="1"/>
  <c r="I29" i="40"/>
  <c r="H29" i="40"/>
  <c r="G29" i="40"/>
  <c r="F29" i="40"/>
  <c r="E29" i="40"/>
</calcChain>
</file>

<file path=xl/sharedStrings.xml><?xml version="1.0" encoding="utf-8"?>
<sst xmlns="http://schemas.openxmlformats.org/spreadsheetml/2006/main" count="1289" uniqueCount="808">
  <si>
    <t>Table of contents</t>
  </si>
  <si>
    <t>EU KM1 - Key metrics template</t>
  </si>
  <si>
    <t>Scope of application</t>
  </si>
  <si>
    <t xml:space="preserve">EU LI1 - Differences between accounting and regulatory scopes of consolidation and mapping of financial statement categories with regulatory risk categories </t>
  </si>
  <si>
    <t>Own funds</t>
  </si>
  <si>
    <t>EU CC1 - Composition of regulatory own funds</t>
  </si>
  <si>
    <t>Countercyclical capital buffers</t>
  </si>
  <si>
    <t>EU CCyB2 - Amount of institution-specific countercyclical capital buffer</t>
  </si>
  <si>
    <t>Leverage ratio</t>
  </si>
  <si>
    <t>EU LR2 - LRCom: Leverage ratio common disclosure</t>
  </si>
  <si>
    <t>Liquidity requirements</t>
  </si>
  <si>
    <t>EU LIQ1 - Quantitative information of LCR</t>
  </si>
  <si>
    <t xml:space="preserve">EU LIQ2 - Net Stable Funding Ratio </t>
  </si>
  <si>
    <t>Credit risk quality</t>
  </si>
  <si>
    <t>Use of credit risk mitigation techniques</t>
  </si>
  <si>
    <t>EU CR3 –  CRM techniques overview:  Disclosure of the use of credit risk mitigation techniques</t>
  </si>
  <si>
    <t>Use of standardised approach</t>
  </si>
  <si>
    <t>EU CR5 – standardised approach</t>
  </si>
  <si>
    <t>Exposures to counterparty credit risk</t>
  </si>
  <si>
    <t>EU CCR2 – Transactions subject to own funds requirements for CVA risk</t>
  </si>
  <si>
    <t>Exposures to securitisation positions</t>
  </si>
  <si>
    <t>Use of standardised approach for market risk</t>
  </si>
  <si>
    <t>EU MR1 - Market risk under the standardised approach</t>
  </si>
  <si>
    <t>Operational Risk</t>
  </si>
  <si>
    <t>Business indicator for operational risk</t>
  </si>
  <si>
    <t>Remuneration policy</t>
  </si>
  <si>
    <t xml:space="preserve">EU REM1 - Remuneration awarded for the financial year </t>
  </si>
  <si>
    <t>EU REM2 - Special payments  to staff whose professional activities have a material impact on institutions’ risk profile (identified staff)</t>
  </si>
  <si>
    <t xml:space="preserve">EU REM3 - Deferred remuneration </t>
  </si>
  <si>
    <t>EU REM5 - Information on remuneration of staff whose professional activities have a material impact on institutions’ risk profile (identified staff)</t>
  </si>
  <si>
    <t xml:space="preserve"> </t>
  </si>
  <si>
    <t>Encumbered and unencumbered assets</t>
  </si>
  <si>
    <t>EU AE2 - Collateral received and own debt securities issued</t>
  </si>
  <si>
    <t>Interest rate risk of non trading activities</t>
  </si>
  <si>
    <t>Overview of total risk exposure amounts (TREA,CRR Art. 438 (d) - Template EU OV1)</t>
  </si>
  <si>
    <t>Minimum capital</t>
  </si>
  <si>
    <t>IN MILLIONS OF EUROS</t>
  </si>
  <si>
    <t>TREA</t>
  </si>
  <si>
    <t>requirements</t>
  </si>
  <si>
    <t>Credit risk (excl. counterparty credit risk)</t>
  </si>
  <si>
    <t>Of which Standardised approach</t>
  </si>
  <si>
    <t xml:space="preserve">Of which the Foundation IRB (F-IRB) approach </t>
  </si>
  <si>
    <t>Of which slotting approach</t>
  </si>
  <si>
    <t>Of which equities under the simple riskweighted approach</t>
  </si>
  <si>
    <t xml:space="preserve">Of which the Advanced IRB (A-IRB) approach </t>
  </si>
  <si>
    <t>Counterparty credit risk - CCR</t>
  </si>
  <si>
    <t>Of which the standardised approach</t>
  </si>
  <si>
    <t>Of which internal model method (IMM)</t>
  </si>
  <si>
    <t>Of which exposures to a CCP</t>
  </si>
  <si>
    <t>Of which credit valuation adjustment - CVA</t>
  </si>
  <si>
    <t>Of which other CCR</t>
  </si>
  <si>
    <t>Settlement risk</t>
  </si>
  <si>
    <t>Securitisation exposures in the non-trading book (after the cap)</t>
  </si>
  <si>
    <t>Of which securitisation internal rating-based approach</t>
  </si>
  <si>
    <t>Of which securitisation external rating-based approach (including IAA)</t>
  </si>
  <si>
    <t>Of which securitisation standardised approach</t>
  </si>
  <si>
    <t>Of which 1250% / deduction</t>
  </si>
  <si>
    <t>Position, foreign exchange and commodities risks (Market risk)</t>
  </si>
  <si>
    <t>Of which internal model approach</t>
  </si>
  <si>
    <t>Large exposures</t>
  </si>
  <si>
    <t>Operational risk</t>
  </si>
  <si>
    <t>Of which basic indicator approach</t>
  </si>
  <si>
    <t>Of which standardised approach</t>
  </si>
  <si>
    <t>Of which advanced measurement approach</t>
  </si>
  <si>
    <t>Amounts below the threshold for deduction (subject to 250% risk weight)</t>
  </si>
  <si>
    <t>Total</t>
  </si>
  <si>
    <t>KEY METRICS (CRR Art. 447 (a) to (g) - Template EU KM1)</t>
  </si>
  <si>
    <t>2022 Q4</t>
  </si>
  <si>
    <t>2022 Q2</t>
  </si>
  <si>
    <t>Available own funds (amounts)</t>
  </si>
  <si>
    <t xml:space="preserve">Common Equity Tier 1 (CET1) capital </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</si>
  <si>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</si>
  <si>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</si>
  <si>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</si>
  <si>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</si>
  <si>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</si>
  <si>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</si>
  <si>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</si>
  <si>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</si>
  <si>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</si>
  <si>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 xml:space="preserve">Additional own funds requirements to address risks other than the risk of excessive leverage (%) </t>
  </si>
  <si>
    <t xml:space="preserve">     of which: to be made up of CET1 capital (percentage points)</t>
  </si>
  <si>
    <t xml:space="preserve">     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</si>
  <si>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</si>
  <si>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</si>
  <si>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</si>
  <si>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</si>
  <si>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</si>
  <si>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</si>
  <si>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</si>
  <si>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</si>
  <si>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</si>
  <si>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</si>
  <si>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</si>
  <si>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</si>
  <si>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</si>
  <si>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</si>
  <si>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 xml:space="preserve">Additional own funds requirements to address the risk of excessive leverage (%)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</si>
  <si>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</si>
  <si>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</si>
  <si>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</si>
  <si>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</si>
  <si>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 (LCR)</t>
  </si>
  <si>
    <t>Total high-quality liquid assets (HQLA)</t>
  </si>
  <si>
    <t xml:space="preserve">Cash outflows - Total weighted value </t>
  </si>
  <si>
    <t xml:space="preserve">Cash inflows - Total weighted value </t>
  </si>
  <si>
    <t>Total net cash outflows (adjusted value)</t>
  </si>
  <si>
    <t>Liquidity coverage ratio (%)</t>
  </si>
  <si>
    <t>Net Stable Funding Ratio (NSFR)</t>
  </si>
  <si>
    <t>Total available stable funding</t>
  </si>
  <si>
    <t>Total required stable funding</t>
  </si>
  <si>
    <t>NSFR ratio (%)</t>
  </si>
  <si>
    <t>Differences between accounting and prudential scopes of consolidation (CRR Art 436 (c) - Template EU LI1)</t>
  </si>
  <si>
    <t xml:space="preserve">Carrying values of items: </t>
  </si>
  <si>
    <t xml:space="preserve">published financial statements </t>
  </si>
  <si>
    <t>under scope of prudential consolidation</t>
  </si>
  <si>
    <t>credit risk</t>
  </si>
  <si>
    <t>counterparty credit risk</t>
  </si>
  <si>
    <t>securitisation framework</t>
  </si>
  <si>
    <t>market risk</t>
  </si>
  <si>
    <t>Not subject to capital requirements</t>
  </si>
  <si>
    <t>Cash and balances with Central Banks</t>
  </si>
  <si>
    <t>Loans and advances to banks</t>
  </si>
  <si>
    <t>Derivative assets held for risk management</t>
  </si>
  <si>
    <t>Loans and advances to public sector</t>
  </si>
  <si>
    <t>Loans and advances to customers</t>
  </si>
  <si>
    <t>Current tax assets</t>
  </si>
  <si>
    <t>Prepayments and other receivables</t>
  </si>
  <si>
    <t>Deferred tax assets</t>
  </si>
  <si>
    <t>Total assets</t>
  </si>
  <si>
    <t>Main sources of differences between regulatory exposure amounts and carrying values in financial statements for 2022 (CRR Art. 436 (d) - Template EU LI2)</t>
  </si>
  <si>
    <t>Items subject to</t>
  </si>
  <si>
    <t>Credit risk framework</t>
  </si>
  <si>
    <t xml:space="preserve">Securitisation framework </t>
  </si>
  <si>
    <t>CCR framework</t>
  </si>
  <si>
    <t>Market risk framework</t>
  </si>
  <si>
    <t>Asset carrying value amount under scope of prudential consolidation</t>
  </si>
  <si>
    <t>Liabilities carrying value amount under the prudential scope of consolidation</t>
  </si>
  <si>
    <t>Total net amount under the prudential scope of consolidation</t>
  </si>
  <si>
    <t>Off-balance sheet amounts</t>
  </si>
  <si>
    <t xml:space="preserve">Differences in valuations </t>
  </si>
  <si>
    <t>Differences due to different netting rules,</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</si>
  <si>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</si>
  <si>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</si>
  <si>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</si>
  <si>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</si>
  <si>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</si>
  <si>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</si>
  <si>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Differences in the scopes of consolidation (entity by entity) - CRR Art. 436(b) - Template EU LI3</t>
  </si>
  <si>
    <t>as per 31/12/2022</t>
  </si>
  <si>
    <t>Method of regulatory consolidation</t>
  </si>
  <si>
    <t>Description of the entity</t>
  </si>
  <si>
    <t>Name of the entity</t>
  </si>
  <si>
    <t>Method of accounting consolidation</t>
  </si>
  <si>
    <t>Full consolidation</t>
  </si>
  <si>
    <t>Proportional consolidation</t>
  </si>
  <si>
    <t>Neither consolidated or deducted</t>
  </si>
  <si>
    <t>Deducted</t>
  </si>
  <si>
    <t>Securitised Residential Mortgage Portfolio I B.V.</t>
  </si>
  <si>
    <t>X</t>
  </si>
  <si>
    <t>Special purpose vehicle</t>
  </si>
  <si>
    <t>Securitised Residential Mortgage Portfolio II B.V.</t>
  </si>
  <si>
    <t>Dutch Residential Mortgage Portfolio II B.V. *</t>
  </si>
  <si>
    <t>Stichting Trustee Achmea Hypotheekbank</t>
  </si>
  <si>
    <t>Stichting Incasso Achmea Hypotheken</t>
  </si>
  <si>
    <t>Achmea Conditional Pass-Through Covered Bond Company B.V.</t>
  </si>
  <si>
    <t xml:space="preserve">Achmea Soft Bullet Covered Bond Company B.V. </t>
  </si>
  <si>
    <t>* The notes redeemed on first optional redemption date December 29 2022. The BV will liquidated in 2023</t>
  </si>
  <si>
    <t>Prudent valuation adjustments for 2022 (CRR Art. 436(e) - Template EU PV1)</t>
  </si>
  <si>
    <t>IN THOUSENDS OF EUROS</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</si>
  <si>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</si>
  <si>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</si>
  <si>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</si>
  <si>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</si>
  <si>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</si>
  <si>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</si>
  <si>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</si>
  <si>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</si>
  <si>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</si>
  <si>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</si>
  <si>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</si>
  <si>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</si>
  <si>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</si>
  <si>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</si>
  <si>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Close-out cost</t>
  </si>
  <si>
    <t>Concentration</t>
  </si>
  <si>
    <t>Early termination</t>
  </si>
  <si>
    <t>Model risk</t>
  </si>
  <si>
    <t>Future administrative costs</t>
  </si>
  <si>
    <t>Total Additional Valuation Adjustments (AVAs)</t>
  </si>
  <si>
    <t>Achmea Bank applies the simplified approach for Additional Valuation Adjustments</t>
  </si>
  <si>
    <t>Composition of regulatory own funds (CRR Art 437(a,d,e,f) - Template EU CC1)</t>
  </si>
  <si>
    <t>IN THOUSANDS OF EUROS</t>
  </si>
  <si>
    <t>Amounts</t>
  </si>
  <si>
    <t>Sources based to regulatory scope</t>
  </si>
  <si>
    <t>Directly issued qualifying common share capital plus related stock surplus</t>
  </si>
  <si>
    <t>(b) + (  c)</t>
  </si>
  <si>
    <t>Retained earnings</t>
  </si>
  <si>
    <t>(d) minus result of 2021 and other comprehensive income</t>
  </si>
  <si>
    <t>Accumulated other comprehensive income</t>
  </si>
  <si>
    <t>Common Equity Tier 1 capital before regulatory adjustments</t>
  </si>
  <si>
    <t>Prudential valuation</t>
  </si>
  <si>
    <t>Fair value gains and losses arising from the institution's own credit risk related to derivative liabilities</t>
  </si>
  <si>
    <t>Other regulatory adjusments</t>
  </si>
  <si>
    <t>Total regulatory adjustment to CET1</t>
  </si>
  <si>
    <t>Common Equity Tier 1 Capital (CET1)</t>
  </si>
  <si>
    <t>Paid up capital instruments and subordinated loans</t>
  </si>
  <si>
    <t>Tier 2 Capital</t>
  </si>
  <si>
    <t>Common Equity Tier 1 ratio</t>
  </si>
  <si>
    <t>Tier 1 ratio</t>
  </si>
  <si>
    <t>Total Capital Ratio</t>
  </si>
  <si>
    <t>Institution specific buffer requirement</t>
  </si>
  <si>
    <t>of which: capital conservation buffer requirement</t>
  </si>
  <si>
    <t>of which: bank specific countercyclical buffer requirement</t>
  </si>
  <si>
    <t>Common Equity Tier 1 available to meet buffers after meeting the banks' minimum capital requirements</t>
  </si>
  <si>
    <t>Reconciliation of regulatory capital to balance sheet (CRR Art 437(a) - Template EU CC2)</t>
  </si>
  <si>
    <t>Balance sheet as in published financial statements</t>
  </si>
  <si>
    <t>Reference</t>
  </si>
  <si>
    <t>Assets</t>
  </si>
  <si>
    <t>Total Assets</t>
  </si>
  <si>
    <t>Liabilities</t>
  </si>
  <si>
    <t>Deposits from banks</t>
  </si>
  <si>
    <t>Derivative liabilities held for risk management</t>
  </si>
  <si>
    <t>Funds entrusted</t>
  </si>
  <si>
    <t>Current tax liabilities</t>
  </si>
  <si>
    <t>Accruals and other liabilities</t>
  </si>
  <si>
    <t>Debt securities issued</t>
  </si>
  <si>
    <t>Subordinated liabilities</t>
  </si>
  <si>
    <t>Provisions</t>
  </si>
  <si>
    <t>Total Liabilities</t>
  </si>
  <si>
    <t>Share Capital</t>
  </si>
  <si>
    <t>b</t>
  </si>
  <si>
    <t>Share premium</t>
  </si>
  <si>
    <t>c</t>
  </si>
  <si>
    <t>Other Reserves</t>
  </si>
  <si>
    <t>d</t>
  </si>
  <si>
    <t>Net profit for the period</t>
  </si>
  <si>
    <t>Total shareholders' equity</t>
  </si>
  <si>
    <t>Total Equity and Liabilities</t>
  </si>
  <si>
    <t>EU-9a</t>
  </si>
  <si>
    <t>EU-9b</t>
  </si>
  <si>
    <t>Summary reconciliation of accounting assets and leverage ratio exposures (CRR Art. 451 (1b) - Template EU LR1 - LRSum)</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</si>
  <si>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</si>
  <si>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</si>
  <si>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</si>
  <si>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</si>
  <si>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leverage ratio exposure measure)</t>
  </si>
  <si>
    <t>Adjustment for regular-way purchases and sales of financial assets subject to trade date accounting</t>
  </si>
  <si>
    <t>Adjustment for eligible cash pooling transactions</t>
  </si>
  <si>
    <t>Adjustments for derivative financial instruments</t>
  </si>
  <si>
    <t>Adjustments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</si>
  <si>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</si>
  <si>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</si>
  <si>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</si>
  <si>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</si>
  <si>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</si>
  <si>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t>Total leverage ratio exposure</t>
  </si>
  <si>
    <t xml:space="preserve">Leverage ratio common disclosure (CRR Art. 451 - Template  EU LR2 - LRCom) </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</si>
  <si>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</si>
  <si>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</si>
  <si>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</si>
  <si>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</si>
  <si>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</si>
  <si>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</si>
  <si>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</si>
  <si>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</si>
  <si>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</si>
  <si>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all derivatives transactions (ie net of eligible cash variation margin)</t>
  </si>
  <si>
    <t>EU-8a</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</si>
  <si>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</si>
  <si>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</si>
  <si>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</si>
  <si>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</si>
  <si>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</si>
  <si>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</si>
  <si>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</si>
  <si>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</si>
  <si>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</si>
  <si>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</si>
  <si>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</si>
  <si>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Total derivative exposures</t>
  </si>
  <si>
    <t>Securities financing transaction (SFT) exposures</t>
  </si>
  <si>
    <t>Gross SFT assets (with no recognition of netting), after adjusting for sales accounting transactions</t>
  </si>
  <si>
    <t>(Netted amounts of cash payables and cash receivables of gross SFT assets)</t>
  </si>
  <si>
    <t>Counterparty credit risk exposure for SFT assets</t>
  </si>
  <si>
    <t>EU-16a</t>
  </si>
  <si>
    <t>Derogation for SFTs: Counterparty credit risk exposure</t>
  </si>
  <si>
    <t>Agent transaction exposures</t>
  </si>
  <si>
    <t>EU-17a</t>
  </si>
  <si>
    <t>(Exempted CCP leg of client-cleared SFT exposure)</t>
  </si>
  <si>
    <t xml:space="preserve">Total securities financing transaction exposures </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</si>
  <si>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</si>
  <si>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</si>
  <si>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</si>
  <si>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</si>
  <si>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</si>
  <si>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</si>
  <si>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</si>
  <si>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</si>
  <si>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</si>
  <si>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</si>
  <si>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(Exposures to the central bank exempted in accordance with point (n) of Article 429a(1) CRR)</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</si>
  <si>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</si>
  <si>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</si>
  <si>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</si>
  <si>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</si>
  <si>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</si>
  <si>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</si>
  <si>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</si>
  <si>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</si>
  <si>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</si>
  <si>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</si>
  <si>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</si>
  <si>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</si>
  <si>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</si>
  <si>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</si>
  <si>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</si>
  <si>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</si>
  <si>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</si>
  <si>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</si>
  <si>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</si>
  <si>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</si>
  <si>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(without the adjustment due to excluded exposures of public development banks - Public sector investments) (%)</t>
  </si>
  <si>
    <t>25a</t>
  </si>
  <si>
    <t>Leverage ratio (excluding the impact of any applicable temporary exemption of
central bank reserves)</t>
  </si>
  <si>
    <t>Regulatory minimum leverage ratio requirement (%)</t>
  </si>
  <si>
    <t xml:space="preserve">Additional leverage ratio requirements (%) </t>
  </si>
  <si>
    <t>EU-27a</t>
  </si>
  <si>
    <t>Required leverage buffer (%)</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</si>
  <si>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</si>
  <si>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</si>
  <si>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</si>
  <si>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</si>
  <si>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</si>
  <si>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</si>
  <si>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</si>
  <si>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</si>
  <si>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</si>
  <si>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</si>
  <si>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</si>
  <si>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</si>
  <si>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*)In 2020: Add-on amounts for PFE associated with all derivatives transactions (mark-to-market method)</t>
  </si>
  <si>
    <t>Split-up of on balance sheet exposures (excluding derivatives, SFTs and exempted exposures) (CRR Art. 451 (1b) - Template EU LR3 - LRSpl)</t>
  </si>
  <si>
    <t>CRR leverage ratio exposures</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</si>
  <si>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</si>
  <si>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</si>
  <si>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</si>
  <si>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</si>
  <si>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</si>
  <si>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</si>
  <si>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</si>
  <si>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</si>
  <si>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Retail exposures</t>
  </si>
  <si>
    <t>Corporates</t>
  </si>
  <si>
    <t>Exposures in default</t>
  </si>
  <si>
    <t>Other exposures (eg equity, securitisations, and other non-credit obligation assets)</t>
  </si>
  <si>
    <t>Quantitative information of LCR (CRR Art. 451a(2) - Template EU LIQ1)</t>
  </si>
  <si>
    <t>Total unweighted value (average)</t>
  </si>
  <si>
    <t>Total weighted value (average)</t>
  </si>
  <si>
    <t>Quarter ending on (DD Month YYY)</t>
  </si>
  <si>
    <t>Number of data points used in the calculation of averages</t>
  </si>
  <si>
    <t>HIGH-QUALITY LIQUID ASSETS</t>
  </si>
  <si>
    <t>CASH – OUTFLOWS</t>
  </si>
  <si>
    <t>Retail deposits ans deposits from small business customers</t>
  </si>
  <si>
    <t>of which stable deposits</t>
  </si>
  <si>
    <t>of which less stable deposits</t>
  </si>
  <si>
    <t>Unsecured wholesale funding</t>
  </si>
  <si>
    <t>of which operational deposits and bank deposits</t>
  </si>
  <si>
    <t>of which non operational deposits</t>
  </si>
  <si>
    <t>of which unsecured debt</t>
  </si>
  <si>
    <t>Secured wholesale funding</t>
  </si>
  <si>
    <t>Additional requirements</t>
  </si>
  <si>
    <t>of which outflows related to derivatives and collateral</t>
  </si>
  <si>
    <t>of which outflows related to loss of funding on debt products</t>
  </si>
  <si>
    <t>of which credit and liquidity facilities</t>
  </si>
  <si>
    <t>Other contractual funding obligations</t>
  </si>
  <si>
    <t>Other contingent funding obligations</t>
  </si>
  <si>
    <t>TOTAL CASH OUTFLOWS</t>
  </si>
  <si>
    <t>CASH – INFLOWS</t>
  </si>
  <si>
    <t>Secured lening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</si>
  <si>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</si>
  <si>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</si>
  <si>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</si>
  <si>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</si>
  <si>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</si>
  <si>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</si>
  <si>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</si>
  <si>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</si>
  <si>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</si>
  <si>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</si>
  <si>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</si>
  <si>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</si>
  <si>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 xml:space="preserve">Net Stable Funding Ratio (CRR Art. 451a(3) - Template EU LIQ2) </t>
  </si>
  <si>
    <t>December 2022</t>
  </si>
  <si>
    <t>Unweighted value by residual maturity</t>
  </si>
  <si>
    <t>Weighted value</t>
  </si>
  <si>
    <t>No maturity</t>
  </si>
  <si>
    <t>&lt; 6 months</t>
  </si>
  <si>
    <t>6 months to &lt; 1yr</t>
  </si>
  <si>
    <t>&gt; 1 yr</t>
  </si>
  <si>
    <t>AVAILABLE STABLE FUNDING (ASF) items</t>
  </si>
  <si>
    <t>Capital items and instruments</t>
  </si>
  <si>
    <t>Other capital instruments</t>
  </si>
  <si>
    <t>Retail deposits</t>
  </si>
  <si>
    <t>Stable deposits</t>
  </si>
  <si>
    <t>Less stable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</si>
  <si>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</si>
  <si>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</si>
  <si>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</si>
  <si>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</si>
  <si>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</si>
  <si>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</si>
  <si>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</si>
  <si>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</si>
  <si>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REQUIRED STABLE FUNDING(RSF) items</t>
  </si>
  <si>
    <t>Total high quality liquid assets (HQLA)</t>
  </si>
  <si>
    <t>Assets encumbered for a residual maturity of one year or more in a cover pool</t>
  </si>
  <si>
    <t>Deposits held at other financial institutions for operational purpose</t>
  </si>
  <si>
    <t>Performing loans and securities; of which</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</si>
  <si>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</si>
  <si>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</si>
  <si>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</si>
  <si>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(SA credit risk)</t>
  </si>
  <si>
    <t>Performing residential mortgages; of which</t>
  </si>
  <si>
    <t xml:space="preserve">  with a risk weight of less than or equal to 35% (SA credit risk)</t>
  </si>
  <si>
    <t>Other loans and securities that are not in default and do not qualify as HQLA, including exchange-traded equities and trade finance on-balance sheet products</t>
  </si>
  <si>
    <t>Interdependent assets</t>
  </si>
  <si>
    <t>Other assets</t>
  </si>
  <si>
    <t>Physical traded commodities</t>
  </si>
  <si>
    <t>Assets posted as intitial margin for derivative contracts and contibutions to default funds of CCP's</t>
  </si>
  <si>
    <t>NSFR derivative assets</t>
  </si>
  <si>
    <t>NSFR derivative liabities before deduction of variation margin posted</t>
  </si>
  <si>
    <t>All other assets not included in the above categories</t>
  </si>
  <si>
    <t>Off balance sheet items</t>
  </si>
  <si>
    <t>TOTAL REQUIRED STABLE FUNDING (RSF)</t>
  </si>
  <si>
    <t>Net Stable Funding Ratio (%)</t>
  </si>
  <si>
    <t>September 2022</t>
  </si>
  <si>
    <t>June 2022</t>
  </si>
  <si>
    <t>March 2022</t>
  </si>
  <si>
    <t>Performing and non-performing exposures and related provisions  (Article 442 - EU CR1)</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</si>
  <si>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</si>
  <si>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</si>
  <si>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</si>
  <si>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</si>
  <si>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</si>
  <si>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</si>
  <si>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</si>
  <si>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</si>
  <si>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</si>
  <si>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</si>
  <si>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</si>
  <si>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</si>
  <si>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</si>
  <si>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Cash balances at central banks and other demand deposits</t>
  </si>
  <si>
    <t>Loans and advances</t>
  </si>
  <si>
    <t>Central banks</t>
  </si>
  <si>
    <t>General governments</t>
  </si>
  <si>
    <t/>
  </si>
  <si>
    <t>Credit institutions</t>
  </si>
  <si>
    <t>Other financial corporations</t>
  </si>
  <si>
    <t>Non-financial corporations</t>
  </si>
  <si>
    <t xml:space="preserve">          Of which SMEs</t>
  </si>
  <si>
    <t>Households</t>
  </si>
  <si>
    <t>Debt securities</t>
  </si>
  <si>
    <t>Off-balance-sheet exposures</t>
  </si>
  <si>
    <t>Performing and non-performing exposures and related provisions  (CRR Art. 442 - Template EU CR1-A)</t>
  </si>
  <si>
    <t>Net exposure value</t>
  </si>
  <si>
    <t>On demand</t>
  </si>
  <si>
    <t>&lt;= 1 year</t>
  </si>
  <si>
    <t>&gt; 1 year &lt;= 5 years</t>
  </si>
  <si>
    <t>&gt; 5 years</t>
  </si>
  <si>
    <t>No stated maturity</t>
  </si>
  <si>
    <t>Credit quality of forborne exposures  (CRR Art. 442 (c) - Template EU CQ1)</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</si>
  <si>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</si>
  <si>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</si>
  <si>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</si>
  <si>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</si>
  <si>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</si>
  <si>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</si>
  <si>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</si>
  <si>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</si>
  <si>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</si>
  <si>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</si>
  <si>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</si>
  <si>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Credit quality of performing and non-performing exposures by past due days (CRR Art. 442(d) - Template EU CQ3)</t>
  </si>
  <si>
    <t>Not past due or past due ≤ 30 days</t>
  </si>
  <si>
    <t>Past due &gt; 30 days ≤ 90 days</t>
  </si>
  <si>
    <t>Unlikely to pay that are not past due or are past due ≤ 90 days</t>
  </si>
  <si>
    <t xml:space="preserve">Past due
&gt; 90 days
≤ 180 days
</t>
  </si>
  <si>
    <t xml:space="preserve">Past due
&gt; 180 days
≤ 1 year
</t>
  </si>
  <si>
    <t>Past due
&gt; 1 year ≤ 2 years</t>
  </si>
  <si>
    <t xml:space="preserve">Past due
&gt; 2 years ≤ 5 years
</t>
  </si>
  <si>
    <t xml:space="preserve">Past due
&gt; 5 years ≤ 7 years
</t>
  </si>
  <si>
    <t>Past due &gt; 7 years</t>
  </si>
  <si>
    <t xml:space="preserve">      Of which SMEs</t>
  </si>
  <si>
    <t>Credit quality of loans and advances to non-financial corporations by industry  (Art. 442 (c,e) - Template EU CQ5)</t>
  </si>
  <si>
    <t>Gross carrying amount</t>
  </si>
  <si>
    <t>Accumulated impairment</t>
  </si>
  <si>
    <t>Accumulated negative changes in fair value due to credit risk on non-performing exposures</t>
  </si>
  <si>
    <t>Of which non-performing</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</si>
  <si>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</si>
  <si>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</si>
  <si>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</si>
  <si>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</si>
  <si>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</si>
  <si>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</si>
  <si>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</si>
  <si>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</si>
  <si>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</si>
  <si>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</si>
  <si>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</si>
  <si>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</si>
  <si>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</si>
  <si>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</si>
  <si>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</si>
  <si>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</si>
  <si>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</si>
  <si>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</si>
  <si>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</si>
  <si>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</si>
  <si>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CRM techniques overview:  Disclosure of the use of credit risk mitigation techniques (CRR Art. 453 - Template EU CR3)</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</si>
  <si>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</si>
  <si>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</si>
  <si>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</si>
  <si>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</si>
  <si>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</si>
  <si>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</si>
  <si>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t>
  </si>
  <si>
    <t xml:space="preserve">     Of which non-performing exposures</t>
  </si>
  <si>
    <t xml:space="preserve">            Of which defaulted </t>
  </si>
  <si>
    <t>Standardised approach – Credit risk exposure and CRM effects (CRR Art. 444 and 453 - Template EU CR4)</t>
  </si>
  <si>
    <t>Exposures before CCF and before CRM</t>
  </si>
  <si>
    <t>Exposures post CCF and post CRM</t>
  </si>
  <si>
    <t>RWAs and RWAs density</t>
  </si>
  <si>
    <t>On-balance-sheet exposures</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</si>
  <si>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</si>
  <si>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</si>
  <si>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</si>
  <si>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</si>
  <si>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</si>
  <si>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</si>
  <si>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</si>
  <si>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</si>
  <si>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</si>
  <si>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</si>
  <si>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</si>
  <si>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</si>
  <si>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</si>
  <si>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</si>
  <si>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Standardised approach (Article 444 - EU CR5)</t>
  </si>
  <si>
    <t>Risk weight</t>
  </si>
  <si>
    <t>Of which unrated</t>
  </si>
  <si>
    <t>Exposure classes</t>
  </si>
  <si>
    <t>Others</t>
  </si>
  <si>
    <t>Exposures secured by mortgages on immovable property</t>
  </si>
  <si>
    <t>Exposures to institutions and corporates with a short-term credit assessment</t>
  </si>
  <si>
    <t>Units or shares in collective investment undertakings</t>
  </si>
  <si>
    <t>Equity exposures</t>
  </si>
  <si>
    <t>Analysis of CCR exposure by approach (CRR Art. 439 (f,g,k) - Template EU CCR1)</t>
  </si>
  <si>
    <t>Replacement cost (RC)</t>
  </si>
  <si>
    <t>Potential future exposure  (PFE)</t>
  </si>
  <si>
    <t>EEPE</t>
  </si>
  <si>
    <t>Alpha used for computing regulatory exposure value</t>
  </si>
  <si>
    <t>Exposure value pre-CRM</t>
  </si>
  <si>
    <t>Exposure value post-CRM</t>
  </si>
  <si>
    <t>Exposure value</t>
  </si>
  <si>
    <t>RWEA</t>
  </si>
  <si>
    <t>EU - Original Exposure Method (for derivatives)</t>
  </si>
  <si>
    <t>EU - Simplified SA-CCR (for derivatives)</t>
  </si>
  <si>
    <t>SA-CCR (for derivatives)</t>
  </si>
  <si>
    <t>1.4</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</si>
  <si>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</si>
  <si>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</si>
  <si>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</si>
  <si>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</si>
  <si>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</si>
  <si>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</si>
  <si>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</si>
  <si>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Transactions subject to own funds requirements for CVA risk (Art. 439 (h) - Template EU CCR2)</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</si>
  <si>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</si>
  <si>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</si>
  <si>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</si>
  <si>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</si>
  <si>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</si>
  <si>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</si>
  <si>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Standardised approach – CCR exposures by regulatory exposure class and risk weights (Art. 439 (1) - Template EU CCR3)</t>
  </si>
  <si>
    <t>RISK WEIGHT</t>
  </si>
  <si>
    <t xml:space="preserve">Central governments or central banks </t>
  </si>
  <si>
    <t xml:space="preserve">Regional government or local authorities </t>
  </si>
  <si>
    <t>Total exposure value</t>
  </si>
  <si>
    <t>Composition of collateral for CCR exposures (Art. 439 (e) - Template EU CCR5)</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</si>
  <si>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</si>
  <si>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</si>
  <si>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</si>
  <si>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</si>
  <si>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</si>
  <si>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</si>
  <si>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</si>
  <si>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</si>
  <si>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</si>
  <si>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</si>
  <si>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</si>
  <si>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</si>
  <si>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</si>
  <si>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</si>
  <si>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Exposures to CCPs (Art. 439 (i) - Template EU CCR8)</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</si>
  <si>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</si>
  <si>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</si>
  <si>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</si>
  <si>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</si>
  <si>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</si>
  <si>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</si>
  <si>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</si>
  <si>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</si>
  <si>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</si>
  <si>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</si>
  <si>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</si>
  <si>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</si>
  <si>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</si>
  <si>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Operational risk own funds requirements and risk-weighted exposure amounts (CRR Art. 446 - Template EU OR1)</t>
  </si>
  <si>
    <t>Relevant indicator</t>
  </si>
  <si>
    <t>Own funds requirements</t>
  </si>
  <si>
    <t>Risk exposure amount</t>
  </si>
  <si>
    <t xml:space="preserve">Banking activities </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</si>
  <si>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</si>
  <si>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</si>
  <si>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</si>
  <si>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</si>
  <si>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</si>
  <si>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Interest income</t>
  </si>
  <si>
    <t>Interest expense</t>
  </si>
  <si>
    <t>Interest</t>
  </si>
  <si>
    <t>Fee income</t>
  </si>
  <si>
    <t>Fee expenses</t>
  </si>
  <si>
    <t>Other operating income</t>
  </si>
  <si>
    <t>Other operating expense</t>
  </si>
  <si>
    <t>Services</t>
  </si>
  <si>
    <t>Net P&amp;L on Banking Book</t>
  </si>
  <si>
    <t>Financial</t>
  </si>
  <si>
    <t>Total exposure for operational risk</t>
  </si>
  <si>
    <t>Renumeration awarded during the financial year (Article 450 - Template EU REM1)</t>
  </si>
  <si>
    <t>Renumeration amount</t>
  </si>
  <si>
    <t>MB Supervisory function</t>
  </si>
  <si>
    <t xml:space="preserve">MB Management function </t>
  </si>
  <si>
    <t>Other senior management</t>
  </si>
  <si>
    <t>Other identified staff</t>
  </si>
  <si>
    <t>Fixed remuneration</t>
  </si>
  <si>
    <t>Number of identified staff</t>
  </si>
  <si>
    <t xml:space="preserve">Total fixed remuneration </t>
  </si>
  <si>
    <t>Of which: cash-based</t>
  </si>
  <si>
    <t xml:space="preserve">Of which: share-linked instruments or equivalent non-cash instruments </t>
  </si>
  <si>
    <t>Of which: other instruments</t>
  </si>
  <si>
    <t>Of which: other forms</t>
  </si>
  <si>
    <t>Variable remuneration</t>
  </si>
  <si>
    <t xml:space="preserve">Total variable remuneration </t>
  </si>
  <si>
    <t>Of which: deferred</t>
  </si>
  <si>
    <t>Of which: shares or equivalent ownership interests</t>
  </si>
  <si>
    <t>Total remuneration</t>
  </si>
  <si>
    <t>Deferred remuneration (Article 450 - Template EU REM3)</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</si>
  <si>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</si>
  <si>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</si>
  <si>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</si>
  <si>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</si>
  <si>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</si>
  <si>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</si>
  <si>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</si>
  <si>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</si>
  <si>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</si>
  <si>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</si>
  <si>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</si>
  <si>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</si>
  <si>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</si>
  <si>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</si>
  <si>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MB Management function</t>
  </si>
  <si>
    <t>Total amount</t>
  </si>
  <si>
    <t>Information on remuneration of staff whose professional activities have a material impact on institutions’ risk profile (identified staff) (Article 450 - Template EU REM5)</t>
  </si>
  <si>
    <t>Management body remuneration</t>
  </si>
  <si>
    <t>Business areas</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</si>
  <si>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</si>
  <si>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</si>
  <si>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</si>
  <si>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</si>
  <si>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</si>
  <si>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</si>
  <si>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</si>
  <si>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</si>
  <si>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</si>
  <si>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</si>
  <si>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</si>
  <si>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</si>
  <si>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</si>
  <si>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</si>
  <si>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</si>
  <si>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</si>
  <si>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</si>
  <si>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</si>
  <si>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</si>
  <si>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elligible EHQLA and HQLA</t>
  </si>
  <si>
    <t>of which EHQLA and HQLA</t>
  </si>
  <si>
    <t>010</t>
  </si>
  <si>
    <t>030</t>
  </si>
  <si>
    <t>040</t>
  </si>
  <si>
    <t>050</t>
  </si>
  <si>
    <t>060</t>
  </si>
  <si>
    <t>080</t>
  </si>
  <si>
    <t>090</t>
  </si>
  <si>
    <t>100</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</si>
  <si>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</si>
  <si>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</si>
  <si>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</si>
  <si>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</si>
  <si>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</si>
  <si>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</si>
  <si>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</si>
  <si>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of which: mortgage loans</t>
  </si>
  <si>
    <t xml:space="preserve">*) The figures are based on the median value of the four quarters in the financial year. </t>
  </si>
  <si>
    <t>Collateral received 2021 and own debt securities issued (CRR Art. 443 - Template EU AE2)</t>
  </si>
  <si>
    <t>Encumbered</t>
  </si>
  <si>
    <t>Unencumbered</t>
  </si>
  <si>
    <t>Fair value of encumbered collateral received or own debt securities issued</t>
  </si>
  <si>
    <t>Fair value of collateral received or own debt securities issued available for encumbrance</t>
  </si>
  <si>
    <t>Collateral received by the reporting institution</t>
  </si>
  <si>
    <t>Loans on demand</t>
  </si>
  <si>
    <t>-</t>
  </si>
  <si>
    <t>Loans and advances other than loans on demand</t>
  </si>
  <si>
    <t>Other collateral received</t>
  </si>
  <si>
    <t>Own debt securities issued other than own covered bonds or asset-backed securities</t>
  </si>
  <si>
    <t>Own covered bonds and asset-backed securities issued and not yet pledged</t>
  </si>
  <si>
    <t xml:space="preserve">TOTAL COLLATERAL RECEIVED AND OWN DEBT SECURITIES ISSUED </t>
  </si>
  <si>
    <t>Matching liabilities, contingent liabilities or securities lent</t>
  </si>
  <si>
    <t>Assets, collateral received and own
debt securities issued other than covered bonds and ABSs encumbered</t>
  </si>
  <si>
    <t>Carrying amount of selected financial liabilities</t>
  </si>
  <si>
    <t>of which: Derivatives</t>
  </si>
  <si>
    <t>of which: Deposits</t>
  </si>
  <si>
    <t>of which: Debt securities issued</t>
  </si>
  <si>
    <t>Interest rate risks of non-trading book activities (CRR Art. 448 (a) en (b) - Template EU IRRBB1)</t>
  </si>
  <si>
    <t>Changes of the economic value of equity</t>
  </si>
  <si>
    <t>Changes of the net interest income</t>
  </si>
  <si>
    <t>Supervisory shock scenarios</t>
  </si>
  <si>
    <t>Parallel up</t>
  </si>
  <si>
    <t>Parallel down</t>
  </si>
  <si>
    <t>Steepener</t>
  </si>
  <si>
    <t>Flattener</t>
  </si>
  <si>
    <t>Short rate up</t>
  </si>
  <si>
    <t>Short rate down</t>
  </si>
  <si>
    <t>Achmea Bank - Pillar III disclosure templates 2022</t>
  </si>
  <si>
    <t>Tab</t>
  </si>
  <si>
    <t>EU IRRBB1 - Interest rate risks of non-trading book activities</t>
  </si>
  <si>
    <t>EU INS1 - Insurance participations</t>
  </si>
  <si>
    <t>EU INS2 - Financial conglomerates information on own funds and capital adequacy ratio</t>
  </si>
  <si>
    <t>EU CR6-A – Scope of the use of IRB and SA approaches</t>
  </si>
  <si>
    <t>Use of the IRB approach to credit risk</t>
  </si>
  <si>
    <t>Special lending</t>
  </si>
  <si>
    <t>EU MR2-A - Market risk under the internal Model Approach (IMA)</t>
  </si>
  <si>
    <t>EU MR3 - IMA values for trading portfolios</t>
  </si>
  <si>
    <t>Key metrics and overview of risk-weightedExposure amounts</t>
  </si>
  <si>
    <t>EU CR7 – IRB approach –Effect on the RWEAs of credit derivatives used as CRM techniques</t>
  </si>
  <si>
    <t>EU MR4 - Comparison of VaREstimates with gains/losses</t>
  </si>
  <si>
    <t>Sources of encumbrance (CRR Art. 443 - Template EU AE3)</t>
  </si>
  <si>
    <t>Encumbered and unencumbered assets 2022 (CRR Art. 443 - Template EU AE1)</t>
  </si>
  <si>
    <t>Covid-19</t>
  </si>
  <si>
    <t>Covid-19 disclosure 1</t>
  </si>
  <si>
    <t>Covid-19 disclosure 2</t>
  </si>
  <si>
    <t>Covid-19 disclosure 3</t>
  </si>
  <si>
    <t>not applicable</t>
  </si>
  <si>
    <t>EU CR10 –  Specialised lending and Equity Exposures under the simple riskweighted approach</t>
  </si>
  <si>
    <t>EU CCR4 – IRB approach – CCR Exposures by Exposure class and PD scale</t>
  </si>
  <si>
    <t>EU REM4 - Remuneration of 1 million EUR or more per year</t>
  </si>
  <si>
    <t>EU AE1 - Encumbered and unencumbered assets</t>
  </si>
  <si>
    <t>EU PV1 - Prudent valuation adjustments (PVA)</t>
  </si>
  <si>
    <t>Introduction</t>
  </si>
  <si>
    <t>This Pillar III Report provides the consolidated disclosures of Achmea Bank NV required by Capital Requirements Regulation (EU) No 575/2013 on prudential requirements for credit institutions and investment firms (Part Eight) and the final draft Implementing Technical Standards (ITS) on public disclosures by institutions of the information referred to in Titles II and III of Part Eight of Regulation (EU) No 575/2013.
The information in this report contains the quantitative templates of the regulation. This information has not been reviewed and audited. The qualitative information can be found in the related Pillar III report Achmea Bank.</t>
  </si>
  <si>
    <t xml:space="preserve">EU LI2 - Main sources of differences between regulatory exposure amounts and carrying values in financial statements </t>
  </si>
  <si>
    <t xml:space="preserve">EU LI3 - Outline of the differences in the scopes of consolidation (entity by entity) </t>
  </si>
  <si>
    <t>EU CC2 - Reconciliation of regulatory own funds to balance sheet in the audited financial statements</t>
  </si>
  <si>
    <t>EU CCR8 – Exposures to CCPs</t>
  </si>
  <si>
    <t>EU CR2 - Changes in the stock of non-performing loans and advances</t>
  </si>
  <si>
    <t>EU CR2a - Changes in the stock of non-performing loans and advances and related net accumulated recoveries</t>
  </si>
  <si>
    <t>EU CQ1 - Credit quality of forborne Exposures</t>
  </si>
  <si>
    <t>EU CQ2 - Quality of forbearance</t>
  </si>
  <si>
    <t>EU CQ5 - Credit quality of loans and advances by industry</t>
  </si>
  <si>
    <t>EU CQ4 - Quality of non-performing exposures by geography </t>
  </si>
  <si>
    <t>EU CR4 – standardised approach – Credit risk exposure and CRM effects</t>
  </si>
  <si>
    <t>EU CR7-A – IRB approach – Disclosure of the extent of the use of CRM techniques</t>
  </si>
  <si>
    <t xml:space="preserve">EU CR8 –  RWEA flow statements of credit risk exposures under the IRB approach </t>
  </si>
  <si>
    <t>EU CR9 –IRB approach – Back-testing of PD per exposure class (fixed PD scale)</t>
  </si>
  <si>
    <t>EU CCR1 – Analysis of CCR exposure by approach</t>
  </si>
  <si>
    <t>EU CCR3 – Standardised approach – CCR exposures by regulatory exposure class and risk weights</t>
  </si>
  <si>
    <t>EU CCR5 – Composition of collateral for CCR exposures</t>
  </si>
  <si>
    <t>EU MR2-B - RWA flow statements of market risk exposures under the IMA</t>
  </si>
  <si>
    <t>EU OR1 - Operational risk own funds requirements and risk-weighted exposure amounts</t>
  </si>
  <si>
    <t>EU OV1 – Overview of risk weighted exposure amounts</t>
  </si>
  <si>
    <t>EU CCyB1 - Geographical distribution of credit exposures relevant for the calculation of the countercyclical buffer</t>
  </si>
  <si>
    <t>EU LR1 - LRSum: Summary reconciliation of accounting assets and leverage ratio exposures</t>
  </si>
  <si>
    <t>EU LR3 - LRSpl: Split-up of on balance sheet exposures (excluding derivatives, SFTs and Exempted Exposures)</t>
  </si>
  <si>
    <t>EU CR1 - Performing and non-performing exposures and related provisions</t>
  </si>
  <si>
    <t>EU CR1-A - Maturity of exposures</t>
  </si>
  <si>
    <t>EU CQ3 - Credit quality of performing and non-performing exposures by past due days</t>
  </si>
  <si>
    <t>EU CR6 – IRB approach – Credit risk exposures by exposure class and PD range</t>
  </si>
  <si>
    <t>EU CR9.1 –IRB approach – Back-testing of PD per exposure class</t>
  </si>
  <si>
    <t>EU CCR6 – Credit derivatives exposures</t>
  </si>
  <si>
    <t>EU CCR7 – RWEA flow statements of CCR exposures under the IMM</t>
  </si>
  <si>
    <t>EU-SEC1 - Securitisation exposures in the non-trading book</t>
  </si>
  <si>
    <t>EU-SEC2 - Securitisation exposures in the trading book</t>
  </si>
  <si>
    <t>EU-SEC3 - Securitisation exposures in the non-trading book and associated regulatory capital requirements - institution acting as originator or as sponsor</t>
  </si>
  <si>
    <t>EU-SEC4 - Securitisation exposures in the non-trading book and associated regulatory capital requirements - institution acting as investor</t>
  </si>
  <si>
    <t>EU-SEC5 - Exposures securitised by the institution -exposures in default and specific credit risk adjustments</t>
  </si>
  <si>
    <t>EU AE3 - Sources of encumbrance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</si>
</sst>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 #,##0_);_(* \(#,##0\);_(* &quot;-&quot;_);_(@_)"/>
    <numFmt numFmtId="165" formatCode="_(* #,##0.00_);_(* \(#,##0.00\);_(* &quot;-&quot;??_);_(@_)"/>
    <numFmt numFmtId="166" formatCode="#,##0.0"/>
    <numFmt numFmtId="167" formatCode="0.0%"/>
    <numFmt numFmtId="168" formatCode="_ * #,##0.0000_ ;_ * \-#,##0.0000_ ;_ * &quot;-&quot;??_ ;_ @_ "/>
  </numFmts>
  <fonts count="49">
    <font>
      <sz val="11"/>
      <color theme="1"/>
      <name val="Calibri"/>
      <family val="2"/>
      <scheme val="minor"/>
    </font>
    <font>
      <b/>
      <sz val="11"/>
      <color theme="1"/>
      <name val="Calibri"/>
      <family val="2"/>
      <scheme val="minor"/>
    </font>
    <font>
      <sz val="9"/>
      <color indexed="8"/>
      <name val="Calibri"/>
      <family val="2"/>
    </font>
    <font>
      <sz val="10"/>
      <color theme="1"/>
      <name val="Arial"/>
      <family val="2"/>
    </font>
    <font>
      <sz val="8"/>
      <color indexed="8"/>
      <name val="Calibri"/>
      <family val="2"/>
    </font>
    <font>
      <b/>
      <sz val="8"/>
      <color indexed="8"/>
      <name val="Calibri"/>
      <family val="2"/>
    </font>
    <font>
      <u/>
      <sz val="11"/>
      <color theme="10"/>
      <name val="Calibri"/>
      <family val="2"/>
      <scheme val="minor"/>
    </font>
    <font>
      <sz val="10"/>
      <color rgb="FF447FA6"/>
      <name val="Blender Pro Book"/>
    </font>
    <font>
      <b/>
      <sz val="6.5"/>
      <color indexed="8"/>
      <name val="Blender Pro Thin"/>
    </font>
    <font>
      <sz val="6.5"/>
      <color indexed="8"/>
      <name val="Blender Pro Medium"/>
    </font>
    <font>
      <sz val="6.5"/>
      <color indexed="8"/>
      <name val="Blender Pro Thin"/>
    </font>
    <font>
      <sz val="11"/>
      <color theme="1"/>
      <name val="Calibri"/>
      <family val="2"/>
      <scheme val="minor"/>
    </font>
    <font>
      <b/>
      <sz val="9"/>
      <color indexed="8"/>
      <name val="Calibri"/>
      <family val="2"/>
    </font>
    <font>
      <sz val="9"/>
      <color indexed="8"/>
      <name val="Blender Pro Thin"/>
    </font>
    <font>
      <i/>
      <sz val="8"/>
      <color indexed="8"/>
      <name val="Calibri"/>
      <family val="2"/>
    </font>
    <font>
      <b/>
      <sz val="8"/>
      <name val="Calibri"/>
      <family val="2"/>
    </font>
    <font>
      <sz val="8"/>
      <name val="Calibri"/>
      <family val="2"/>
    </font>
    <font>
      <sz val="6.5"/>
      <color theme="1"/>
      <name val="Blender Pro Thin"/>
    </font>
    <font>
      <sz val="8"/>
      <color theme="1"/>
      <name val="Calibri"/>
      <family val="2"/>
      <scheme val="minor"/>
    </font>
    <font>
      <b/>
      <sz val="8"/>
      <color theme="1"/>
      <name val="Calibri"/>
      <family val="2"/>
      <scheme val="minor"/>
    </font>
    <font>
      <sz val="6.5"/>
      <color theme="1"/>
      <name val="Blender Pro Medium"/>
    </font>
    <font>
      <sz val="11"/>
      <color theme="1"/>
      <name val="Blender Pro Thin"/>
    </font>
    <font>
      <b/>
      <i/>
      <sz val="8"/>
      <color theme="1"/>
      <name val="Calibri"/>
      <family val="2"/>
      <scheme val="minor"/>
    </font>
    <font>
      <b/>
      <i/>
      <sz val="8"/>
      <color indexed="8"/>
      <name val="Calibri"/>
      <family val="2"/>
    </font>
    <font>
      <b/>
      <sz val="6.5"/>
      <color theme="1"/>
      <name val="Blender Pro Thin"/>
    </font>
    <font>
      <b/>
      <sz val="13"/>
      <color indexed="62"/>
      <name val="Calibri"/>
      <family val="2"/>
    </font>
    <font>
      <sz val="11"/>
      <name val="Calibri"/>
      <family val="2"/>
      <scheme val="minor"/>
    </font>
    <font>
      <b/>
      <sz val="12"/>
      <name val="Arial"/>
      <family val="2"/>
    </font>
    <font>
      <sz val="10"/>
      <name val="Arial"/>
      <family val="2"/>
    </font>
    <font>
      <b/>
      <sz val="10"/>
      <name val="Arial"/>
      <family val="2"/>
    </font>
    <font>
      <b/>
      <sz val="10"/>
      <color theme="1"/>
      <name val="Arial"/>
      <family val="2"/>
    </font>
    <font>
      <b/>
      <sz val="11"/>
      <name val="Calibri"/>
      <family val="2"/>
      <scheme val="minor"/>
    </font>
    <font>
      <sz val="8"/>
      <name val="Arial"/>
      <family val="2"/>
    </font>
    <font>
      <sz val="6.5"/>
      <name val="Blender Pro Thin"/>
    </font>
    <font>
      <b/>
      <sz val="8"/>
      <name val="Calibri"/>
      <family val="2"/>
      <scheme val="minor"/>
    </font>
    <font>
      <sz val="8"/>
      <name val="Calibri"/>
      <family val="2"/>
      <scheme val="minor"/>
    </font>
    <font>
      <strike/>
      <sz val="8"/>
      <name val="Calibri"/>
      <family val="2"/>
      <scheme val="minor"/>
    </font>
    <font>
      <sz val="8"/>
      <name val="Blender Pro Thin"/>
    </font>
    <font>
      <b/>
      <sz val="15"/>
      <color indexed="62"/>
      <name val="Calibri"/>
      <family val="2"/>
    </font>
    <font>
      <b/>
      <sz val="8"/>
      <name val="Arial"/>
      <family val="2"/>
    </font>
    <font>
      <i/>
      <sz val="8"/>
      <color theme="1"/>
      <name val="Calibri"/>
      <family val="2"/>
      <scheme val="minor"/>
    </font>
    <font>
      <sz val="12"/>
      <color theme="1"/>
      <name val="Calibri"/>
      <family val="2"/>
      <scheme val="minor"/>
    </font>
    <font>
      <sz val="6.5"/>
      <color rgb="FF000000"/>
      <name val="Blender Pro Thin"/>
    </font>
    <font>
      <sz val="8.5"/>
      <color theme="1"/>
      <name val="Segoe UI"/>
      <family val="2"/>
    </font>
    <font>
      <sz val="11"/>
      <color rgb="FF000000"/>
      <name val="Calibri"/>
      <family val="2"/>
      <scheme val="minor"/>
    </font>
    <font>
      <b/>
      <sz val="6.5"/>
      <color indexed="8"/>
      <name val="Blender Pro Medium"/>
    </font>
    <font>
      <sz val="5"/>
      <color theme="1"/>
      <name val="Calibri"/>
      <family val="2"/>
      <scheme val="minor"/>
    </font>
    <font>
      <sz val="8"/>
      <color rgb="FF000000"/>
      <name val="Calibri"/>
      <family val="2"/>
    </font>
    <font>
      <sz val="20"/>
      <color rgb="FF447FA6"/>
      <name val="Blender Pro Book"/>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EAEEF3"/>
        <bgColor indexed="64"/>
      </patternFill>
    </fill>
    <fill>
      <patternFill patternType="solid">
        <fgColor rgb="FF447FA6"/>
        <bgColor indexed="64"/>
      </patternFill>
    </fill>
    <fill>
      <patternFill patternType="solid">
        <fgColor indexed="9"/>
        <bgColor indexed="64"/>
      </patternFill>
    </fill>
    <fill>
      <patternFill patternType="solid">
        <fgColor indexed="42"/>
        <bgColor indexed="64"/>
      </patternFill>
    </fill>
    <fill>
      <patternFill patternType="solid">
        <fgColor rgb="FFEAEEF3"/>
        <bgColor rgb="FF000000"/>
      </patternFill>
    </fill>
  </fills>
  <borders count="22">
    <border>
      <left/>
      <right/>
      <top/>
      <bottom/>
      <diagonal/>
    </border>
    <border>
      <left/>
      <right/>
      <top style="thin">
        <color rgb="FF447FA6"/>
      </top>
      <bottom style="thin">
        <color rgb="FF447FA6"/>
      </bottom>
      <diagonal/>
    </border>
    <border>
      <left/>
      <right/>
      <top style="thin">
        <color rgb="FF447FA6"/>
      </top>
      <bottom/>
      <diagonal/>
    </border>
    <border>
      <left/>
      <right/>
      <top/>
      <bottom style="thin">
        <color rgb="FF447FA6"/>
      </bottom>
      <diagonal/>
    </border>
    <border>
      <left style="thin">
        <color rgb="FF447FA6"/>
      </left>
      <right/>
      <top style="thin">
        <color rgb="FF447FA6"/>
      </top>
      <bottom style="thin">
        <color rgb="FF447FA6"/>
      </bottom>
      <diagonal/>
    </border>
    <border>
      <left style="thin">
        <color rgb="FF447FA6"/>
      </left>
      <right style="thin">
        <color rgb="FF447FA6"/>
      </right>
      <top style="thin">
        <color rgb="FF447FA6"/>
      </top>
      <bottom style="thin">
        <color rgb="FF447FA6"/>
      </bottom>
      <diagonal/>
    </border>
    <border>
      <left/>
      <right style="thin">
        <color rgb="FF447FA6"/>
      </right>
      <top style="thin">
        <color rgb="FF447FA6"/>
      </top>
      <bottom style="thin">
        <color rgb="FF447FA6"/>
      </bottom>
      <diagonal/>
    </border>
    <border>
      <left style="thin">
        <color rgb="FF447FA6"/>
      </left>
      <right/>
      <top style="thin">
        <color rgb="FF447FA6"/>
      </top>
      <bottom/>
      <diagonal/>
    </border>
    <border>
      <left style="thin">
        <color rgb="FF447FA6"/>
      </left>
      <right/>
      <top/>
      <bottom style="thin">
        <color rgb="FF447FA6"/>
      </bottom>
      <diagonal/>
    </border>
    <border>
      <left/>
      <right/>
      <top/>
      <bottom style="thick">
        <color indexed="5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447FA6"/>
      </left>
      <right style="thin">
        <color rgb="FF447FA6"/>
      </right>
      <top/>
      <bottom style="thin">
        <color rgb="FF447FA6"/>
      </bottom>
      <diagonal/>
    </border>
    <border>
      <left/>
      <right style="thin">
        <color rgb="FF447FA6"/>
      </right>
      <top style="thin">
        <color rgb="FF447FA6"/>
      </top>
      <bottom/>
      <diagonal/>
    </border>
    <border>
      <left/>
      <right style="thin">
        <color rgb="FF447FA6"/>
      </right>
      <top/>
      <bottom style="thin">
        <color rgb="FF447FA6"/>
      </bottom>
      <diagonal/>
    </border>
    <border>
      <left/>
      <right/>
      <top/>
      <bottom style="thick">
        <color indexed="49"/>
      </bottom>
      <diagonal/>
    </border>
    <border>
      <left style="thin">
        <color rgb="FF447FA6"/>
      </left>
      <right style="thin">
        <color rgb="FF447FA6"/>
      </right>
      <top style="thin">
        <color rgb="FF447FA6"/>
      </top>
      <bottom/>
      <diagonal/>
    </border>
    <border>
      <left style="thin">
        <color rgb="FF447FA6"/>
      </left>
      <right style="thin">
        <color rgb="FF447FA6"/>
      </right>
      <top/>
      <bottom/>
      <diagonal/>
    </border>
    <border>
      <left/>
      <right style="thin">
        <color rgb="FF447FA6"/>
      </right>
      <top/>
      <bottom/>
      <diagonal/>
    </border>
    <border>
      <left style="thin">
        <color rgb="FF447FA6"/>
      </left>
      <right/>
      <top/>
      <bottom/>
      <diagonal/>
    </border>
    <border>
      <left style="thin">
        <color indexed="64"/>
      </left>
      <right/>
      <top style="thin">
        <color rgb="FF447FA6"/>
      </top>
      <bottom style="thin">
        <color rgb="FF447FA6"/>
      </bottom>
      <diagonal/>
    </border>
    <border>
      <left/>
      <right style="thin">
        <color auto="1"/>
      </right>
      <top style="thin">
        <color rgb="FF447FA6"/>
      </top>
      <bottom style="thin">
        <color rgb="FF447FA6"/>
      </bottom>
      <diagonal/>
    </border>
  </borders>
  <cellStyleXfs count="13">
    <xf numFmtId="0" fontId="0" fillId="0" borderId="0"/>
    <xf numFmtId="165" fontId="3" fillId="0" borderId="0" applyFont="0" applyFill="0" applyBorder="0" applyAlignment="0" applyProtection="0"/>
    <xf numFmtId="9" fontId="3" fillId="0" borderId="0" applyFont="0" applyFill="0" applyBorder="0" applyAlignment="0" applyProtection="0"/>
    <xf numFmtId="0" fontId="6" fillId="0" borderId="0" applyNumberFormat="0" applyFill="0" applyBorder="0" applyAlignment="0" applyProtection="0"/>
    <xf numFmtId="165" fontId="11" fillId="0" borderId="0" applyFont="0" applyFill="0" applyBorder="0" applyAlignment="0" applyProtection="0"/>
    <xf numFmtId="0" fontId="25" fillId="0" borderId="9" applyNumberFormat="0" applyFill="0" applyAlignment="0" applyProtection="0"/>
    <xf numFmtId="0" fontId="28" fillId="0" borderId="0">
      <alignment vertical="center"/>
    </xf>
    <xf numFmtId="0" fontId="28" fillId="0" borderId="0"/>
    <xf numFmtId="0" fontId="29" fillId="6" borderId="10" applyFont="0" applyBorder="0">
      <alignment horizontal="center" wrapText="1"/>
    </xf>
    <xf numFmtId="3" fontId="28" fillId="7" borderId="11" applyFont="0">
      <alignment horizontal="right" vertical="center"/>
      <protection locked="0"/>
    </xf>
    <xf numFmtId="0" fontId="38" fillId="0" borderId="15" applyNumberFormat="0" applyFill="0" applyAlignment="0" applyProtection="0"/>
    <xf numFmtId="9" fontId="11" fillId="0" borderId="0" applyFont="0" applyFill="0" applyBorder="0" applyAlignment="0" applyProtection="0"/>
    <xf numFmtId="0" fontId="28" fillId="0" borderId="0"/>
  </cellStyleXfs>
  <cellXfs count="399">
    <xf numFmtId="0" fontId="0" fillId="0" borderId="0" xfId="0"/>
    <xf numFmtId="0" fontId="1" fillId="2" borderId="0" xfId="0" applyFont="1" applyFill="1"/>
    <xf numFmtId="0" fontId="0" fillId="3" borderId="0" xfId="0" applyFill="1"/>
    <xf numFmtId="0" fontId="2" fillId="3" borderId="0" xfId="0" applyFont="1" applyFill="1"/>
    <xf numFmtId="0" fontId="2" fillId="3" borderId="1" xfId="0" applyFont="1" applyFill="1" applyBorder="1"/>
    <xf numFmtId="165" fontId="2" fillId="3" borderId="1" xfId="1" applyFont="1" applyFill="1" applyBorder="1" applyAlignment="1"/>
    <xf numFmtId="3" fontId="2" fillId="3" borderId="1" xfId="1" applyNumberFormat="1" applyFont="1" applyFill="1" applyBorder="1" applyAlignment="1"/>
    <xf numFmtId="3" fontId="2" fillId="3" borderId="1" xfId="0" applyNumberFormat="1" applyFont="1" applyFill="1" applyBorder="1"/>
    <xf numFmtId="166" fontId="2" fillId="3" borderId="1" xfId="0" applyNumberFormat="1" applyFont="1" applyFill="1" applyBorder="1"/>
    <xf numFmtId="167" fontId="2" fillId="3" borderId="1" xfId="0" applyNumberFormat="1" applyFont="1" applyFill="1" applyBorder="1"/>
    <xf numFmtId="167" fontId="2" fillId="3" borderId="1" xfId="2" applyNumberFormat="1" applyFont="1" applyFill="1" applyBorder="1" applyAlignment="1"/>
    <xf numFmtId="9" fontId="2" fillId="3" borderId="1" xfId="2" applyFont="1" applyFill="1" applyBorder="1" applyAlignment="1"/>
    <xf numFmtId="165" fontId="2" fillId="4" borderId="1" xfId="1" applyFont="1" applyFill="1" applyBorder="1" applyAlignment="1"/>
    <xf numFmtId="3" fontId="2" fillId="4" borderId="1" xfId="1" applyNumberFormat="1" applyFont="1" applyFill="1" applyBorder="1" applyAlignment="1"/>
    <xf numFmtId="3" fontId="2" fillId="4" borderId="1" xfId="0" applyNumberFormat="1" applyFont="1" applyFill="1" applyBorder="1"/>
    <xf numFmtId="166" fontId="2" fillId="4" borderId="1" xfId="0" applyNumberFormat="1" applyFont="1" applyFill="1" applyBorder="1"/>
    <xf numFmtId="167" fontId="2" fillId="4" borderId="1" xfId="0" applyNumberFormat="1" applyFont="1" applyFill="1" applyBorder="1"/>
    <xf numFmtId="0" fontId="2" fillId="4" borderId="1" xfId="0" applyFont="1" applyFill="1" applyBorder="1"/>
    <xf numFmtId="167" fontId="2" fillId="4" borderId="1" xfId="2" applyNumberFormat="1" applyFont="1" applyFill="1" applyBorder="1" applyAlignment="1"/>
    <xf numFmtId="9" fontId="2" fillId="4" borderId="1" xfId="2" applyFont="1" applyFill="1" applyBorder="1" applyAlignment="1"/>
    <xf numFmtId="0" fontId="4" fillId="3" borderId="1" xfId="0" applyFont="1" applyFill="1" applyBorder="1"/>
    <xf numFmtId="0" fontId="4" fillId="3" borderId="1" xfId="0" applyFont="1" applyFill="1" applyBorder="1" applyAlignment="1">
      <alignment wrapText="1"/>
    </xf>
    <xf numFmtId="0" fontId="5" fillId="3" borderId="1" xfId="0" applyFont="1" applyFill="1" applyBorder="1"/>
    <xf numFmtId="0" fontId="5" fillId="3" borderId="1" xfId="0" applyFont="1" applyFill="1" applyBorder="1" applyAlignment="1">
      <alignment wrapText="1"/>
    </xf>
    <xf numFmtId="0" fontId="6" fillId="0" borderId="0" xfId="3"/>
    <xf numFmtId="0" fontId="7" fillId="3" borderId="0" xfId="0" applyFont="1" applyFill="1"/>
    <xf numFmtId="0" fontId="8" fillId="3" borderId="1" xfId="0" applyFont="1" applyFill="1" applyBorder="1"/>
    <xf numFmtId="0" fontId="9" fillId="4" borderId="1" xfId="0" applyFont="1" applyFill="1" applyBorder="1" applyAlignment="1">
      <alignment horizontal="right"/>
    </xf>
    <xf numFmtId="0" fontId="10" fillId="3" borderId="1" xfId="0" applyFont="1" applyFill="1" applyBorder="1" applyAlignment="1">
      <alignment horizontal="right"/>
    </xf>
    <xf numFmtId="0" fontId="10" fillId="4" borderId="1" xfId="0" applyFont="1" applyFill="1" applyBorder="1" applyAlignment="1">
      <alignment horizontal="right"/>
    </xf>
    <xf numFmtId="0" fontId="2" fillId="3" borderId="2" xfId="0" applyFont="1" applyFill="1" applyBorder="1"/>
    <xf numFmtId="0" fontId="2" fillId="3" borderId="2" xfId="0" applyFont="1" applyFill="1" applyBorder="1" applyAlignment="1">
      <alignment horizontal="right" indent="1"/>
    </xf>
    <xf numFmtId="0" fontId="10" fillId="4" borderId="2" xfId="0" applyFont="1" applyFill="1" applyBorder="1" applyAlignment="1">
      <alignment horizontal="right"/>
    </xf>
    <xf numFmtId="0" fontId="8" fillId="3" borderId="3" xfId="0" applyFont="1" applyFill="1" applyBorder="1"/>
    <xf numFmtId="0" fontId="9" fillId="4" borderId="3" xfId="0" applyFont="1" applyFill="1" applyBorder="1" applyAlignment="1">
      <alignment horizontal="right"/>
    </xf>
    <xf numFmtId="0" fontId="10" fillId="3" borderId="3" xfId="0" applyFont="1" applyFill="1" applyBorder="1" applyAlignment="1">
      <alignment horizontal="right"/>
    </xf>
    <xf numFmtId="0" fontId="10" fillId="4" borderId="3" xfId="0" applyFont="1" applyFill="1" applyBorder="1" applyAlignment="1">
      <alignment horizontal="right"/>
    </xf>
    <xf numFmtId="0" fontId="4" fillId="3" borderId="1" xfId="0" applyFont="1" applyFill="1" applyBorder="1" applyAlignment="1">
      <alignment horizontal="left" indent="1"/>
    </xf>
    <xf numFmtId="0" fontId="4" fillId="3" borderId="1" xfId="0" applyFont="1" applyFill="1" applyBorder="1" applyAlignment="1">
      <alignment horizontal="left" wrapText="1" indent="1"/>
    </xf>
    <xf numFmtId="164" fontId="4" fillId="3" borderId="1" xfId="0" applyNumberFormat="1" applyFont="1" applyFill="1" applyBorder="1" applyAlignment="1">
      <alignment horizontal="right"/>
    </xf>
    <xf numFmtId="164" fontId="4" fillId="4" borderId="1" xfId="0" applyNumberFormat="1" applyFont="1" applyFill="1" applyBorder="1" applyAlignment="1">
      <alignment horizontal="right"/>
    </xf>
    <xf numFmtId="0" fontId="2" fillId="4" borderId="2" xfId="0" applyFont="1" applyFill="1" applyBorder="1" applyAlignment="1">
      <alignment horizontal="right" indent="1"/>
    </xf>
    <xf numFmtId="164" fontId="5" fillId="4" borderId="1" xfId="0" applyNumberFormat="1" applyFont="1" applyFill="1" applyBorder="1" applyAlignment="1">
      <alignment horizontal="right"/>
    </xf>
    <xf numFmtId="164" fontId="5" fillId="3" borderId="1" xfId="0" applyNumberFormat="1" applyFont="1" applyFill="1" applyBorder="1" applyAlignment="1">
      <alignment horizontal="right"/>
    </xf>
    <xf numFmtId="3" fontId="2" fillId="3" borderId="0" xfId="0" applyNumberFormat="1" applyFont="1" applyFill="1"/>
    <xf numFmtId="0" fontId="10" fillId="3" borderId="1" xfId="0" applyFont="1" applyFill="1" applyBorder="1" applyAlignment="1">
      <alignment horizontal="center" wrapText="1"/>
    </xf>
    <xf numFmtId="0" fontId="10" fillId="4" borderId="1" xfId="0" applyFont="1" applyFill="1" applyBorder="1" applyAlignment="1">
      <alignment horizontal="center" wrapText="1"/>
    </xf>
    <xf numFmtId="0" fontId="10" fillId="4" borderId="4" xfId="0" applyFont="1" applyFill="1" applyBorder="1" applyAlignment="1">
      <alignment horizontal="center" wrapText="1"/>
    </xf>
    <xf numFmtId="164" fontId="2" fillId="4" borderId="1" xfId="0" applyNumberFormat="1" applyFont="1" applyFill="1" applyBorder="1"/>
    <xf numFmtId="164" fontId="2" fillId="3" borderId="1" xfId="1" applyNumberFormat="1" applyFont="1" applyFill="1" applyBorder="1" applyAlignment="1"/>
    <xf numFmtId="164" fontId="2" fillId="4" borderId="4" xfId="0" applyNumberFormat="1" applyFont="1" applyFill="1" applyBorder="1"/>
    <xf numFmtId="164" fontId="2" fillId="4" borderId="1" xfId="1" applyNumberFormat="1" applyFont="1" applyFill="1" applyBorder="1" applyAlignment="1"/>
    <xf numFmtId="164" fontId="2" fillId="3" borderId="1" xfId="0" applyNumberFormat="1" applyFont="1" applyFill="1" applyBorder="1"/>
    <xf numFmtId="164" fontId="2" fillId="3" borderId="1" xfId="1" applyNumberFormat="1" applyFont="1" applyFill="1" applyBorder="1" applyAlignment="1">
      <alignment wrapText="1"/>
    </xf>
    <xf numFmtId="164" fontId="12" fillId="3" borderId="1" xfId="1" applyNumberFormat="1" applyFont="1" applyFill="1" applyBorder="1" applyAlignment="1"/>
    <xf numFmtId="164" fontId="12" fillId="4" borderId="4" xfId="0" applyNumberFormat="1" applyFont="1" applyFill="1" applyBorder="1"/>
    <xf numFmtId="164" fontId="12" fillId="4" borderId="1" xfId="1" applyNumberFormat="1" applyFont="1" applyFill="1" applyBorder="1" applyAlignment="1"/>
    <xf numFmtId="164" fontId="0" fillId="0" borderId="0" xfId="0" applyNumberFormat="1"/>
    <xf numFmtId="0" fontId="10" fillId="3" borderId="1" xfId="0" applyFont="1" applyFill="1" applyBorder="1"/>
    <xf numFmtId="0" fontId="10" fillId="3" borderId="4" xfId="0" applyFont="1" applyFill="1" applyBorder="1" applyAlignment="1">
      <alignment horizontal="center" wrapText="1"/>
    </xf>
    <xf numFmtId="0" fontId="14" fillId="3" borderId="1" xfId="0" applyFont="1" applyFill="1" applyBorder="1"/>
    <xf numFmtId="164" fontId="13" fillId="4" borderId="1" xfId="0" applyNumberFormat="1" applyFont="1" applyFill="1" applyBorder="1" applyAlignment="1">
      <alignment horizontal="center"/>
    </xf>
    <xf numFmtId="164" fontId="4" fillId="4" borderId="1" xfId="0" applyNumberFormat="1" applyFont="1" applyFill="1" applyBorder="1"/>
    <xf numFmtId="164" fontId="5" fillId="3" borderId="4" xfId="0" applyNumberFormat="1" applyFont="1" applyFill="1" applyBorder="1"/>
    <xf numFmtId="164" fontId="5" fillId="4" borderId="1" xfId="0" applyNumberFormat="1" applyFont="1" applyFill="1" applyBorder="1"/>
    <xf numFmtId="164" fontId="5" fillId="3" borderId="1" xfId="0" applyNumberFormat="1" applyFont="1" applyFill="1" applyBorder="1"/>
    <xf numFmtId="164" fontId="15" fillId="3" borderId="4" xfId="0" applyNumberFormat="1" applyFont="1" applyFill="1" applyBorder="1"/>
    <xf numFmtId="164" fontId="15" fillId="4" borderId="1" xfId="0" applyNumberFormat="1" applyFont="1" applyFill="1" applyBorder="1"/>
    <xf numFmtId="164" fontId="15" fillId="3" borderId="1" xfId="0" applyNumberFormat="1" applyFont="1" applyFill="1" applyBorder="1"/>
    <xf numFmtId="164" fontId="16" fillId="3" borderId="4" xfId="0" applyNumberFormat="1" applyFont="1" applyFill="1" applyBorder="1" applyAlignment="1">
      <alignment horizontal="left"/>
    </xf>
    <xf numFmtId="164" fontId="16" fillId="3" borderId="4" xfId="0" applyNumberFormat="1" applyFont="1" applyFill="1" applyBorder="1"/>
    <xf numFmtId="164" fontId="16" fillId="3" borderId="1" xfId="0" applyNumberFormat="1" applyFont="1" applyFill="1" applyBorder="1"/>
    <xf numFmtId="0" fontId="4" fillId="3" borderId="0" xfId="0" applyFont="1" applyFill="1"/>
    <xf numFmtId="0" fontId="9" fillId="3" borderId="1" xfId="0" applyFont="1" applyFill="1" applyBorder="1"/>
    <xf numFmtId="0" fontId="4" fillId="3" borderId="1" xfId="0" applyFont="1" applyFill="1" applyBorder="1" applyAlignment="1">
      <alignment horizontal="center"/>
    </xf>
    <xf numFmtId="0" fontId="10" fillId="3" borderId="6" xfId="0" applyFont="1" applyFill="1" applyBorder="1" applyAlignment="1">
      <alignment horizontal="center" wrapText="1"/>
    </xf>
    <xf numFmtId="0" fontId="4" fillId="3" borderId="6" xfId="0" applyFont="1" applyFill="1" applyBorder="1"/>
    <xf numFmtId="0" fontId="4" fillId="4" borderId="4" xfId="0" applyFont="1" applyFill="1" applyBorder="1" applyAlignment="1">
      <alignment horizontal="center"/>
    </xf>
    <xf numFmtId="0" fontId="4" fillId="4" borderId="1" xfId="0" applyFont="1" applyFill="1" applyBorder="1"/>
    <xf numFmtId="0" fontId="10" fillId="4" borderId="1" xfId="0" applyFont="1" applyFill="1" applyBorder="1"/>
    <xf numFmtId="0" fontId="17" fillId="3" borderId="1" xfId="0" applyFont="1" applyFill="1" applyBorder="1"/>
    <xf numFmtId="0" fontId="17" fillId="3" borderId="1" xfId="0" applyFont="1" applyFill="1" applyBorder="1" applyAlignment="1">
      <alignment wrapText="1"/>
    </xf>
    <xf numFmtId="0" fontId="18" fillId="3" borderId="1" xfId="0" applyFont="1" applyFill="1" applyBorder="1"/>
    <xf numFmtId="0" fontId="17" fillId="3" borderId="4" xfId="0" applyFont="1" applyFill="1" applyBorder="1" applyAlignment="1">
      <alignment wrapText="1"/>
    </xf>
    <xf numFmtId="0" fontId="18" fillId="3" borderId="4" xfId="0" applyFont="1" applyFill="1" applyBorder="1"/>
    <xf numFmtId="0" fontId="17" fillId="4" borderId="4" xfId="0" applyFont="1" applyFill="1" applyBorder="1" applyAlignment="1">
      <alignment wrapText="1"/>
    </xf>
    <xf numFmtId="0" fontId="18" fillId="4" borderId="4" xfId="0" applyFont="1" applyFill="1" applyBorder="1"/>
    <xf numFmtId="0" fontId="17" fillId="4" borderId="1" xfId="0" applyFont="1" applyFill="1" applyBorder="1" applyAlignment="1">
      <alignment wrapText="1"/>
    </xf>
    <xf numFmtId="0" fontId="18" fillId="4" borderId="1" xfId="0" applyFont="1" applyFill="1" applyBorder="1"/>
    <xf numFmtId="0" fontId="17" fillId="4" borderId="6" xfId="0" applyFont="1" applyFill="1" applyBorder="1" applyAlignment="1">
      <alignment wrapText="1"/>
    </xf>
    <xf numFmtId="0" fontId="18" fillId="4" borderId="6" xfId="0" applyFont="1" applyFill="1" applyBorder="1"/>
    <xf numFmtId="0" fontId="17" fillId="4" borderId="5" xfId="0" applyFont="1" applyFill="1" applyBorder="1" applyAlignment="1">
      <alignment wrapText="1"/>
    </xf>
    <xf numFmtId="0" fontId="19" fillId="3" borderId="1" xfId="0" applyFont="1" applyFill="1" applyBorder="1"/>
    <xf numFmtId="0" fontId="19" fillId="5" borderId="1" xfId="0" applyFont="1" applyFill="1" applyBorder="1"/>
    <xf numFmtId="164" fontId="15" fillId="3" borderId="4" xfId="0" applyNumberFormat="1" applyFont="1" applyFill="1" applyBorder="1" applyAlignment="1">
      <alignment horizontal="left"/>
    </xf>
    <xf numFmtId="0" fontId="19" fillId="4" borderId="1" xfId="0" applyFont="1" applyFill="1" applyBorder="1"/>
    <xf numFmtId="0" fontId="20" fillId="3" borderId="1" xfId="0" applyFont="1" applyFill="1" applyBorder="1"/>
    <xf numFmtId="0" fontId="4" fillId="3" borderId="1" xfId="0" applyFont="1" applyFill="1" applyBorder="1" applyAlignment="1">
      <alignment vertical="top"/>
    </xf>
    <xf numFmtId="168" fontId="4" fillId="3" borderId="1" xfId="0" applyNumberFormat="1" applyFont="1" applyFill="1" applyBorder="1"/>
    <xf numFmtId="165" fontId="4" fillId="3" borderId="1" xfId="0" applyNumberFormat="1" applyFont="1" applyFill="1" applyBorder="1"/>
    <xf numFmtId="164" fontId="4" fillId="4" borderId="1" xfId="1" applyNumberFormat="1" applyFont="1" applyFill="1" applyBorder="1" applyAlignment="1"/>
    <xf numFmtId="164" fontId="4" fillId="4" borderId="1" xfId="1" applyNumberFormat="1" applyFont="1" applyFill="1" applyBorder="1" applyAlignment="1">
      <alignment vertical="top"/>
    </xf>
    <xf numFmtId="164" fontId="5" fillId="4" borderId="1" xfId="1" applyNumberFormat="1" applyFont="1" applyFill="1" applyBorder="1" applyAlignment="1"/>
    <xf numFmtId="167" fontId="4" fillId="4" borderId="1" xfId="2" applyNumberFormat="1" applyFont="1" applyFill="1" applyBorder="1" applyAlignment="1"/>
    <xf numFmtId="164" fontId="4" fillId="4" borderId="1" xfId="2" applyNumberFormat="1" applyFont="1" applyFill="1" applyBorder="1" applyAlignment="1"/>
    <xf numFmtId="10" fontId="19" fillId="4" borderId="1" xfId="0" applyNumberFormat="1" applyFont="1" applyFill="1" applyBorder="1"/>
    <xf numFmtId="3" fontId="10" fillId="4" borderId="1" xfId="0" applyNumberFormat="1" applyFont="1" applyFill="1" applyBorder="1" applyAlignment="1">
      <alignment horizontal="center"/>
    </xf>
    <xf numFmtId="0" fontId="4" fillId="3" borderId="1" xfId="0" applyFont="1" applyFill="1" applyBorder="1" applyAlignment="1">
      <alignment horizontal="center" vertical="top" wrapText="1"/>
    </xf>
    <xf numFmtId="0" fontId="17" fillId="3" borderId="1" xfId="0" applyFont="1" applyFill="1" applyBorder="1" applyAlignment="1">
      <alignment horizontal="center"/>
    </xf>
    <xf numFmtId="0" fontId="21" fillId="3" borderId="1" xfId="0" applyFont="1" applyFill="1" applyBorder="1"/>
    <xf numFmtId="164" fontId="18" fillId="3" borderId="1" xfId="0" applyNumberFormat="1" applyFont="1" applyFill="1" applyBorder="1"/>
    <xf numFmtId="164" fontId="18" fillId="4" borderId="1" xfId="0" applyNumberFormat="1" applyFont="1" applyFill="1" applyBorder="1"/>
    <xf numFmtId="164" fontId="19" fillId="4" borderId="1" xfId="0" applyNumberFormat="1" applyFont="1" applyFill="1" applyBorder="1"/>
    <xf numFmtId="0" fontId="0" fillId="3" borderId="1" xfId="0" applyFill="1" applyBorder="1"/>
    <xf numFmtId="0" fontId="18" fillId="3" borderId="1" xfId="0" applyFont="1" applyFill="1" applyBorder="1" applyAlignment="1">
      <alignment wrapText="1"/>
    </xf>
    <xf numFmtId="0" fontId="19" fillId="3" borderId="1" xfId="0" applyFont="1" applyFill="1" applyBorder="1" applyAlignment="1">
      <alignment wrapText="1"/>
    </xf>
    <xf numFmtId="0" fontId="20" fillId="4" borderId="1" xfId="0" applyFont="1" applyFill="1" applyBorder="1"/>
    <xf numFmtId="0" fontId="7" fillId="3" borderId="1" xfId="0" applyFont="1" applyFill="1" applyBorder="1"/>
    <xf numFmtId="3" fontId="18" fillId="4" borderId="1" xfId="0" applyNumberFormat="1" applyFont="1" applyFill="1" applyBorder="1"/>
    <xf numFmtId="167" fontId="18" fillId="4" borderId="1" xfId="2" applyNumberFormat="1" applyFont="1" applyFill="1" applyBorder="1" applyAlignment="1"/>
    <xf numFmtId="167" fontId="18" fillId="3" borderId="1" xfId="2" applyNumberFormat="1" applyFont="1" applyFill="1" applyBorder="1" applyAlignment="1"/>
    <xf numFmtId="0" fontId="5" fillId="4" borderId="1" xfId="0" applyFont="1" applyFill="1" applyBorder="1"/>
    <xf numFmtId="0" fontId="9" fillId="4" borderId="1" xfId="0" applyFont="1" applyFill="1" applyBorder="1"/>
    <xf numFmtId="0" fontId="18" fillId="0" borderId="0" xfId="0" applyFont="1"/>
    <xf numFmtId="0" fontId="0" fillId="0" borderId="1" xfId="0" applyBorder="1"/>
    <xf numFmtId="0" fontId="0" fillId="4" borderId="1" xfId="0" applyFill="1" applyBorder="1" applyAlignment="1">
      <alignment horizontal="right"/>
    </xf>
    <xf numFmtId="0" fontId="18" fillId="3" borderId="1" xfId="0" applyFont="1" applyFill="1" applyBorder="1" applyAlignment="1">
      <alignment horizontal="right"/>
    </xf>
    <xf numFmtId="0" fontId="18" fillId="4" borderId="1" xfId="0" applyFont="1" applyFill="1" applyBorder="1" applyAlignment="1">
      <alignment horizontal="right"/>
    </xf>
    <xf numFmtId="0" fontId="18" fillId="3" borderId="1" xfId="0" applyFont="1" applyFill="1" applyBorder="1" applyAlignment="1">
      <alignment horizontal="right" wrapText="1"/>
    </xf>
    <xf numFmtId="0" fontId="5" fillId="3" borderId="4" xfId="0" applyFont="1" applyFill="1" applyBorder="1"/>
    <xf numFmtId="0" fontId="5" fillId="4" borderId="4" xfId="0" applyFont="1" applyFill="1" applyBorder="1"/>
    <xf numFmtId="0" fontId="18" fillId="3" borderId="4" xfId="0" applyFont="1" applyFill="1" applyBorder="1" applyAlignment="1">
      <alignment wrapText="1"/>
    </xf>
    <xf numFmtId="0" fontId="9" fillId="4" borderId="1" xfId="0" applyFont="1" applyFill="1" applyBorder="1" applyAlignment="1">
      <alignment horizontal="center" wrapText="1"/>
    </xf>
    <xf numFmtId="0" fontId="17" fillId="4" borderId="1" xfId="0" applyFont="1" applyFill="1" applyBorder="1" applyAlignment="1">
      <alignment horizontal="center" wrapText="1"/>
    </xf>
    <xf numFmtId="0" fontId="19" fillId="0" borderId="1" xfId="0" applyFont="1" applyBorder="1"/>
    <xf numFmtId="0" fontId="18" fillId="0" borderId="1" xfId="0" applyFont="1" applyBorder="1"/>
    <xf numFmtId="0" fontId="0" fillId="0" borderId="0" xfId="0" applyAlignment="1">
      <alignment wrapText="1"/>
    </xf>
    <xf numFmtId="0" fontId="0" fillId="3" borderId="1" xfId="0" applyFill="1" applyBorder="1" applyAlignment="1">
      <alignment wrapText="1"/>
    </xf>
    <xf numFmtId="0" fontId="17" fillId="3" borderId="1" xfId="0" applyFont="1" applyFill="1" applyBorder="1" applyAlignment="1">
      <alignment horizontal="center" wrapText="1"/>
    </xf>
    <xf numFmtId="164" fontId="18" fillId="3" borderId="1" xfId="0" applyNumberFormat="1" applyFont="1" applyFill="1" applyBorder="1" applyAlignment="1">
      <alignment wrapText="1"/>
    </xf>
    <xf numFmtId="164" fontId="18" fillId="4" borderId="1" xfId="0" applyNumberFormat="1" applyFont="1" applyFill="1" applyBorder="1" applyAlignment="1">
      <alignment wrapText="1"/>
    </xf>
    <xf numFmtId="164" fontId="18" fillId="5" borderId="1" xfId="0" applyNumberFormat="1" applyFont="1" applyFill="1" applyBorder="1" applyAlignment="1">
      <alignment wrapText="1"/>
    </xf>
    <xf numFmtId="164" fontId="19" fillId="4" borderId="1" xfId="0" applyNumberFormat="1" applyFont="1" applyFill="1" applyBorder="1" applyAlignment="1">
      <alignment wrapText="1"/>
    </xf>
    <xf numFmtId="164" fontId="19" fillId="3" borderId="1" xfId="0" applyNumberFormat="1" applyFont="1" applyFill="1" applyBorder="1" applyAlignment="1">
      <alignment wrapText="1"/>
    </xf>
    <xf numFmtId="164" fontId="19" fillId="5" borderId="1" xfId="0" applyNumberFormat="1" applyFont="1" applyFill="1" applyBorder="1" applyAlignment="1">
      <alignment wrapText="1"/>
    </xf>
    <xf numFmtId="0" fontId="19" fillId="4" borderId="1" xfId="0" applyFont="1" applyFill="1" applyBorder="1" applyAlignment="1">
      <alignment wrapText="1"/>
    </xf>
    <xf numFmtId="0" fontId="18" fillId="3" borderId="1" xfId="0" applyFont="1" applyFill="1" applyBorder="1" applyAlignment="1">
      <alignment horizontal="left" wrapText="1" indent="1"/>
    </xf>
    <xf numFmtId="0" fontId="22" fillId="3" borderId="1" xfId="0" applyFont="1" applyFill="1" applyBorder="1"/>
    <xf numFmtId="9" fontId="19" fillId="3" borderId="1" xfId="0" applyNumberFormat="1" applyFont="1" applyFill="1" applyBorder="1"/>
    <xf numFmtId="9" fontId="19" fillId="4" borderId="1" xfId="0" applyNumberFormat="1" applyFont="1" applyFill="1" applyBorder="1"/>
    <xf numFmtId="164" fontId="19" fillId="3" borderId="1" xfId="0" applyNumberFormat="1" applyFont="1" applyFill="1" applyBorder="1"/>
    <xf numFmtId="164" fontId="18" fillId="4" borderId="1" xfId="4" applyNumberFormat="1" applyFont="1" applyFill="1" applyBorder="1"/>
    <xf numFmtId="164" fontId="23" fillId="4" borderId="1" xfId="0" applyNumberFormat="1" applyFont="1" applyFill="1" applyBorder="1"/>
    <xf numFmtId="164" fontId="23" fillId="3" borderId="1" xfId="0" applyNumberFormat="1" applyFont="1" applyFill="1" applyBorder="1"/>
    <xf numFmtId="164" fontId="18" fillId="5" borderId="1" xfId="0" applyNumberFormat="1" applyFont="1" applyFill="1" applyBorder="1"/>
    <xf numFmtId="14" fontId="17" fillId="4" borderId="1" xfId="0" applyNumberFormat="1" applyFont="1" applyFill="1" applyBorder="1"/>
    <xf numFmtId="14" fontId="17" fillId="3" borderId="1" xfId="0" applyNumberFormat="1" applyFont="1" applyFill="1" applyBorder="1"/>
    <xf numFmtId="0" fontId="17" fillId="4" borderId="1" xfId="0" applyFont="1" applyFill="1" applyBorder="1"/>
    <xf numFmtId="0" fontId="27" fillId="3" borderId="1" xfId="5" applyFont="1" applyFill="1" applyBorder="1" applyAlignment="1">
      <alignment vertical="center"/>
    </xf>
    <xf numFmtId="0" fontId="29" fillId="3" borderId="1" xfId="6" applyFont="1" applyFill="1" applyBorder="1" applyAlignment="1">
      <alignment vertical="center" wrapText="1"/>
    </xf>
    <xf numFmtId="0" fontId="30" fillId="3" borderId="1" xfId="6" applyFont="1" applyFill="1" applyBorder="1" applyAlignment="1">
      <alignment vertical="center" wrapText="1"/>
    </xf>
    <xf numFmtId="0" fontId="33" fillId="3" borderId="1" xfId="6" applyFont="1" applyFill="1" applyBorder="1">
      <alignment vertical="center"/>
    </xf>
    <xf numFmtId="0" fontId="33" fillId="3" borderId="1" xfId="6" quotePrefix="1" applyFont="1" applyFill="1" applyBorder="1" applyAlignment="1">
      <alignment horizontal="center" vertical="center"/>
    </xf>
    <xf numFmtId="0" fontId="34" fillId="3" borderId="1" xfId="6" applyFont="1" applyFill="1" applyBorder="1" applyAlignment="1">
      <alignment horizontal="left" vertical="center" wrapText="1" indent="1"/>
    </xf>
    <xf numFmtId="0" fontId="35" fillId="3" borderId="1" xfId="6" applyFont="1" applyFill="1" applyBorder="1" applyAlignment="1">
      <alignment horizontal="left" vertical="center" wrapText="1" indent="2"/>
    </xf>
    <xf numFmtId="0" fontId="35" fillId="3" borderId="1" xfId="6" applyFont="1" applyFill="1" applyBorder="1" applyAlignment="1">
      <alignment horizontal="left" vertical="center" wrapText="1" indent="3"/>
    </xf>
    <xf numFmtId="0" fontId="33" fillId="3" borderId="1" xfId="6" applyFont="1" applyFill="1" applyBorder="1" applyAlignment="1">
      <alignment horizontal="left" vertical="center"/>
    </xf>
    <xf numFmtId="0" fontId="33" fillId="3" borderId="5" xfId="8" applyFont="1" applyFill="1" applyBorder="1" applyAlignment="1">
      <alignment horizontal="center" vertical="center" wrapText="1"/>
    </xf>
    <xf numFmtId="0" fontId="33" fillId="3" borderId="12" xfId="6" applyFont="1" applyFill="1" applyBorder="1" applyAlignment="1">
      <alignment horizontal="center" vertical="center" wrapText="1"/>
    </xf>
    <xf numFmtId="0" fontId="33" fillId="3" borderId="13" xfId="6" applyFont="1" applyFill="1" applyBorder="1">
      <alignment vertical="center"/>
    </xf>
    <xf numFmtId="0" fontId="33" fillId="3" borderId="14" xfId="7" applyFont="1" applyFill="1" applyBorder="1" applyAlignment="1">
      <alignment vertical="center"/>
    </xf>
    <xf numFmtId="0" fontId="33" fillId="3" borderId="8" xfId="6" applyFont="1" applyFill="1" applyBorder="1" applyAlignment="1">
      <alignment horizontal="center" vertical="center" wrapText="1"/>
    </xf>
    <xf numFmtId="0" fontId="33" fillId="4" borderId="1" xfId="6" quotePrefix="1" applyFont="1" applyFill="1" applyBorder="1" applyAlignment="1">
      <alignment horizontal="center" vertical="center"/>
    </xf>
    <xf numFmtId="164" fontId="35" fillId="4" borderId="1" xfId="9" applyNumberFormat="1" applyFont="1" applyFill="1" applyBorder="1">
      <alignment horizontal="right" vertical="center"/>
      <protection locked="0"/>
    </xf>
    <xf numFmtId="164" fontId="35" fillId="3" borderId="1" xfId="9" applyNumberFormat="1" applyFont="1" applyFill="1" applyBorder="1">
      <alignment horizontal="right" vertical="center"/>
      <protection locked="0"/>
    </xf>
    <xf numFmtId="164" fontId="0" fillId="4" borderId="1" xfId="0" applyNumberFormat="1" applyFill="1" applyBorder="1"/>
    <xf numFmtId="164" fontId="0" fillId="3" borderId="1" xfId="0" applyNumberFormat="1" applyFill="1" applyBorder="1"/>
    <xf numFmtId="164" fontId="35" fillId="5" borderId="1" xfId="9" applyNumberFormat="1" applyFont="1" applyFill="1" applyBorder="1">
      <alignment horizontal="right" vertical="center"/>
      <protection locked="0"/>
    </xf>
    <xf numFmtId="164" fontId="36" fillId="5" borderId="1" xfId="9" applyNumberFormat="1" applyFont="1" applyFill="1" applyBorder="1">
      <alignment horizontal="right" vertical="center"/>
      <protection locked="0"/>
    </xf>
    <xf numFmtId="0" fontId="31" fillId="6" borderId="1" xfId="5" applyFont="1" applyFill="1" applyBorder="1" applyAlignment="1">
      <alignment horizontal="left" vertical="center"/>
    </xf>
    <xf numFmtId="0" fontId="26" fillId="3" borderId="1" xfId="7" applyFont="1" applyFill="1" applyBorder="1" applyAlignment="1">
      <alignment vertical="center"/>
    </xf>
    <xf numFmtId="0" fontId="33" fillId="3" borderId="1" xfId="6" applyFont="1" applyFill="1" applyBorder="1" applyAlignment="1">
      <alignment horizontal="left" vertical="center" wrapText="1" indent="1"/>
    </xf>
    <xf numFmtId="0" fontId="33" fillId="6" borderId="1" xfId="7" applyFont="1" applyFill="1" applyBorder="1" applyAlignment="1">
      <alignment horizontal="left" vertical="center" wrapText="1" indent="1"/>
    </xf>
    <xf numFmtId="0" fontId="33" fillId="3" borderId="1" xfId="8" applyFont="1" applyFill="1" applyBorder="1" applyAlignment="1">
      <alignment horizontal="center" vertical="center" wrapText="1"/>
    </xf>
    <xf numFmtId="0" fontId="33" fillId="3" borderId="2" xfId="6" applyFont="1" applyFill="1" applyBorder="1" applyAlignment="1">
      <alignment horizontal="left" vertical="center" wrapText="1" indent="1"/>
    </xf>
    <xf numFmtId="0" fontId="33" fillId="6" borderId="3" xfId="7" applyFont="1" applyFill="1" applyBorder="1" applyAlignment="1">
      <alignment horizontal="left" vertical="center" wrapText="1" indent="1"/>
    </xf>
    <xf numFmtId="0" fontId="33" fillId="3" borderId="8" xfId="7" applyFont="1" applyFill="1" applyBorder="1" applyAlignment="1">
      <alignment vertical="center"/>
    </xf>
    <xf numFmtId="0" fontId="33" fillId="3" borderId="8" xfId="8" applyFont="1" applyFill="1" applyBorder="1" applyAlignment="1">
      <alignment horizontal="center" vertical="center" wrapText="1"/>
    </xf>
    <xf numFmtId="0" fontId="33" fillId="3" borderId="4" xfId="6" applyFont="1" applyFill="1" applyBorder="1" applyAlignment="1">
      <alignment vertical="center" wrapText="1"/>
    </xf>
    <xf numFmtId="0" fontId="33" fillId="3" borderId="6" xfId="6" applyFont="1" applyFill="1" applyBorder="1" applyAlignment="1">
      <alignment vertical="center" wrapText="1"/>
    </xf>
    <xf numFmtId="0" fontId="34" fillId="4" borderId="1" xfId="6" applyFont="1" applyFill="1" applyBorder="1" applyAlignment="1">
      <alignment horizontal="left" vertical="center" wrapText="1" indent="1"/>
    </xf>
    <xf numFmtId="3" fontId="35" fillId="4" borderId="1" xfId="9" applyFont="1" applyFill="1" applyBorder="1">
      <alignment horizontal="right" vertical="center"/>
      <protection locked="0"/>
    </xf>
    <xf numFmtId="0" fontId="35" fillId="3" borderId="1" xfId="6" applyFont="1" applyFill="1" applyBorder="1" applyAlignment="1">
      <alignment horizontal="left" vertical="center" wrapText="1" indent="1"/>
    </xf>
    <xf numFmtId="3" fontId="35" fillId="5" borderId="1" xfId="9" applyFont="1" applyFill="1" applyBorder="1">
      <alignment horizontal="right" vertical="center"/>
      <protection locked="0"/>
    </xf>
    <xf numFmtId="0" fontId="31" fillId="3" borderId="1" xfId="10" applyFont="1" applyFill="1" applyBorder="1" applyAlignment="1">
      <alignment vertical="center" wrapText="1"/>
    </xf>
    <xf numFmtId="0" fontId="31" fillId="3" borderId="1" xfId="5" applyFont="1" applyFill="1" applyBorder="1" applyAlignment="1">
      <alignment vertical="center" wrapText="1"/>
    </xf>
    <xf numFmtId="41" fontId="39" fillId="3" borderId="1" xfId="9" applyNumberFormat="1" applyFont="1" applyFill="1" applyBorder="1">
      <alignment horizontal="right" vertical="center"/>
      <protection locked="0"/>
    </xf>
    <xf numFmtId="41" fontId="32" fillId="3" borderId="1" xfId="9" applyNumberFormat="1" applyFont="1" applyFill="1" applyBorder="1">
      <alignment horizontal="right" vertical="center"/>
      <protection locked="0"/>
    </xf>
    <xf numFmtId="41" fontId="18" fillId="3" borderId="1" xfId="0" applyNumberFormat="1" applyFont="1" applyFill="1" applyBorder="1"/>
    <xf numFmtId="0" fontId="33" fillId="4" borderId="1" xfId="8" applyFont="1" applyFill="1" applyBorder="1" applyAlignment="1">
      <alignment horizontal="center" vertical="center" wrapText="1"/>
    </xf>
    <xf numFmtId="41" fontId="39" fillId="4" borderId="1" xfId="9" applyNumberFormat="1" applyFont="1" applyFill="1" applyBorder="1">
      <alignment horizontal="right" vertical="center"/>
      <protection locked="0"/>
    </xf>
    <xf numFmtId="41" fontId="32" fillId="4" borderId="1" xfId="9" applyNumberFormat="1" applyFont="1" applyFill="1" applyBorder="1">
      <alignment horizontal="right" vertical="center"/>
      <protection locked="0"/>
    </xf>
    <xf numFmtId="41" fontId="18" fillId="4" borderId="1" xfId="0" applyNumberFormat="1" applyFont="1" applyFill="1" applyBorder="1"/>
    <xf numFmtId="0" fontId="17" fillId="4" borderId="4" xfId="0" applyFont="1" applyFill="1" applyBorder="1"/>
    <xf numFmtId="0" fontId="17" fillId="3" borderId="6" xfId="0" applyFont="1" applyFill="1" applyBorder="1"/>
    <xf numFmtId="0" fontId="17" fillId="3" borderId="13" xfId="0" applyFont="1" applyFill="1" applyBorder="1"/>
    <xf numFmtId="0" fontId="17" fillId="3" borderId="14" xfId="0" applyFont="1" applyFill="1" applyBorder="1"/>
    <xf numFmtId="0" fontId="20" fillId="3" borderId="2" xfId="0" applyFont="1" applyFill="1" applyBorder="1"/>
    <xf numFmtId="0" fontId="17" fillId="3" borderId="3" xfId="0" applyFont="1" applyFill="1" applyBorder="1"/>
    <xf numFmtId="0" fontId="17" fillId="4" borderId="6" xfId="0" applyFont="1" applyFill="1" applyBorder="1"/>
    <xf numFmtId="0" fontId="17" fillId="3" borderId="6" xfId="0" applyFont="1" applyFill="1" applyBorder="1" applyAlignment="1">
      <alignment horizontal="center" wrapText="1"/>
    </xf>
    <xf numFmtId="0" fontId="17" fillId="3" borderId="8" xfId="0" applyFont="1" applyFill="1" applyBorder="1" applyAlignment="1">
      <alignment horizontal="center" vertical="center" wrapText="1"/>
    </xf>
    <xf numFmtId="41" fontId="19" fillId="3" borderId="1" xfId="0" applyNumberFormat="1" applyFont="1" applyFill="1" applyBorder="1"/>
    <xf numFmtId="41" fontId="19" fillId="4" borderId="1" xfId="0" applyNumberFormat="1" applyFont="1" applyFill="1" applyBorder="1"/>
    <xf numFmtId="0" fontId="0" fillId="3" borderId="2" xfId="0" applyFill="1" applyBorder="1"/>
    <xf numFmtId="0" fontId="0" fillId="3" borderId="3" xfId="0" applyFill="1" applyBorder="1"/>
    <xf numFmtId="0" fontId="17" fillId="3" borderId="2" xfId="0" applyFont="1" applyFill="1" applyBorder="1" applyAlignment="1">
      <alignment wrapText="1"/>
    </xf>
    <xf numFmtId="0" fontId="17" fillId="3" borderId="0" xfId="0" applyFont="1" applyFill="1" applyAlignment="1">
      <alignment wrapText="1"/>
    </xf>
    <xf numFmtId="0" fontId="17" fillId="3" borderId="3" xfId="0" applyFont="1" applyFill="1" applyBorder="1" applyAlignment="1">
      <alignment wrapText="1"/>
    </xf>
    <xf numFmtId="0" fontId="17" fillId="3" borderId="16" xfId="0" applyFont="1" applyFill="1" applyBorder="1" applyAlignment="1">
      <alignment wrapText="1"/>
    </xf>
    <xf numFmtId="0" fontId="17" fillId="3" borderId="17" xfId="0" applyFont="1" applyFill="1" applyBorder="1" applyAlignment="1">
      <alignment wrapText="1"/>
    </xf>
    <xf numFmtId="0" fontId="17" fillId="3" borderId="12" xfId="0" applyFont="1" applyFill="1" applyBorder="1" applyAlignment="1">
      <alignment wrapText="1"/>
    </xf>
    <xf numFmtId="0" fontId="17" fillId="3" borderId="7" xfId="0" applyFont="1" applyFill="1" applyBorder="1" applyAlignment="1">
      <alignment wrapText="1"/>
    </xf>
    <xf numFmtId="0" fontId="17" fillId="3" borderId="13" xfId="0" applyFont="1" applyFill="1" applyBorder="1" applyAlignment="1">
      <alignment wrapText="1"/>
    </xf>
    <xf numFmtId="0" fontId="17" fillId="3" borderId="8" xfId="0" applyFont="1" applyFill="1" applyBorder="1" applyAlignment="1">
      <alignment wrapText="1"/>
    </xf>
    <xf numFmtId="0" fontId="17" fillId="3" borderId="5" xfId="0" applyFont="1" applyFill="1" applyBorder="1" applyAlignment="1">
      <alignment wrapText="1"/>
    </xf>
    <xf numFmtId="0" fontId="17" fillId="3" borderId="2" xfId="0" applyFont="1" applyFill="1" applyBorder="1"/>
    <xf numFmtId="0" fontId="17" fillId="4" borderId="4" xfId="0" applyFont="1" applyFill="1" applyBorder="1" applyAlignment="1">
      <alignment horizontal="center" wrapText="1"/>
    </xf>
    <xf numFmtId="0" fontId="24" fillId="3" borderId="3" xfId="0" applyFont="1" applyFill="1" applyBorder="1"/>
    <xf numFmtId="167" fontId="18" fillId="3" borderId="1" xfId="0" applyNumberFormat="1" applyFont="1" applyFill="1" applyBorder="1"/>
    <xf numFmtId="167" fontId="19" fillId="3" borderId="1" xfId="0" applyNumberFormat="1" applyFont="1" applyFill="1" applyBorder="1"/>
    <xf numFmtId="0" fontId="0" fillId="3" borderId="14" xfId="0" applyFill="1" applyBorder="1"/>
    <xf numFmtId="0" fontId="17" fillId="3" borderId="4" xfId="0" applyFont="1" applyFill="1" applyBorder="1"/>
    <xf numFmtId="0" fontId="0" fillId="3" borderId="13" xfId="0" applyFill="1" applyBorder="1"/>
    <xf numFmtId="0" fontId="0" fillId="3" borderId="18" xfId="0" applyFill="1" applyBorder="1"/>
    <xf numFmtId="0" fontId="40" fillId="3" borderId="1" xfId="0" applyFont="1" applyFill="1" applyBorder="1"/>
    <xf numFmtId="41" fontId="18" fillId="5" borderId="1" xfId="0" applyNumberFormat="1" applyFont="1" applyFill="1" applyBorder="1"/>
    <xf numFmtId="0" fontId="21" fillId="3" borderId="1" xfId="0" applyFont="1" applyFill="1" applyBorder="1" applyAlignment="1">
      <alignment horizontal="center" wrapText="1"/>
    </xf>
    <xf numFmtId="0" fontId="21" fillId="4" borderId="1" xfId="0" applyFont="1" applyFill="1" applyBorder="1" applyAlignment="1">
      <alignment horizontal="center" wrapText="1"/>
    </xf>
    <xf numFmtId="41" fontId="22" fillId="4" borderId="1" xfId="0" applyNumberFormat="1" applyFont="1" applyFill="1" applyBorder="1"/>
    <xf numFmtId="41" fontId="22" fillId="3" borderId="1" xfId="0" applyNumberFormat="1" applyFont="1" applyFill="1" applyBorder="1"/>
    <xf numFmtId="0" fontId="10" fillId="3" borderId="7" xfId="0" applyFont="1" applyFill="1" applyBorder="1"/>
    <xf numFmtId="0" fontId="0" fillId="3" borderId="6" xfId="0" applyFill="1" applyBorder="1"/>
    <xf numFmtId="0" fontId="41" fillId="3" borderId="19" xfId="0" applyFont="1" applyFill="1" applyBorder="1" applyAlignment="1">
      <alignment vertical="center" wrapText="1"/>
    </xf>
    <xf numFmtId="0" fontId="0" fillId="0" borderId="19" xfId="0" applyBorder="1"/>
    <xf numFmtId="0" fontId="42" fillId="3" borderId="16" xfId="0" applyFont="1" applyFill="1" applyBorder="1" applyAlignment="1">
      <alignment vertical="center" wrapText="1"/>
    </xf>
    <xf numFmtId="0" fontId="17" fillId="3" borderId="7" xfId="0" applyFont="1" applyFill="1" applyBorder="1" applyAlignment="1">
      <alignment vertical="center" wrapText="1"/>
    </xf>
    <xf numFmtId="0" fontId="17" fillId="3" borderId="2" xfId="0" applyFont="1" applyFill="1" applyBorder="1" applyAlignment="1">
      <alignment vertical="center" wrapText="1"/>
    </xf>
    <xf numFmtId="0" fontId="17" fillId="3" borderId="13" xfId="0" applyFont="1" applyFill="1" applyBorder="1" applyAlignment="1">
      <alignment vertical="center" wrapText="1"/>
    </xf>
    <xf numFmtId="0" fontId="17" fillId="3" borderId="16" xfId="0" applyFont="1" applyFill="1" applyBorder="1" applyAlignment="1">
      <alignment vertical="center" wrapText="1"/>
    </xf>
    <xf numFmtId="0" fontId="17" fillId="3" borderId="19" xfId="0" applyFont="1" applyFill="1" applyBorder="1" applyAlignment="1">
      <alignment horizontal="center" vertical="center" wrapText="1"/>
    </xf>
    <xf numFmtId="0" fontId="41" fillId="3" borderId="8" xfId="0" applyFont="1" applyFill="1" applyBorder="1" applyAlignment="1">
      <alignment vertical="center" wrapText="1"/>
    </xf>
    <xf numFmtId="0" fontId="42" fillId="3" borderId="12" xfId="0" applyFont="1" applyFill="1" applyBorder="1" applyAlignment="1">
      <alignment vertical="center" wrapText="1"/>
    </xf>
    <xf numFmtId="0" fontId="42" fillId="3" borderId="5" xfId="0" applyFont="1" applyFill="1" applyBorder="1" applyAlignment="1">
      <alignment horizontal="center" vertical="center" wrapText="1"/>
    </xf>
    <xf numFmtId="0" fontId="17" fillId="3" borderId="12" xfId="0" applyFont="1" applyFill="1" applyBorder="1" applyAlignment="1">
      <alignment vertical="center" wrapText="1"/>
    </xf>
    <xf numFmtId="0" fontId="17" fillId="3" borderId="8" xfId="0" applyFont="1" applyFill="1" applyBorder="1" applyAlignment="1">
      <alignment vertical="center" wrapText="1"/>
    </xf>
    <xf numFmtId="0" fontId="19" fillId="3" borderId="3" xfId="0" applyFont="1" applyFill="1" applyBorder="1"/>
    <xf numFmtId="164" fontId="5" fillId="4" borderId="3" xfId="0" applyNumberFormat="1" applyFont="1" applyFill="1" applyBorder="1" applyAlignment="1">
      <alignment horizontal="right"/>
    </xf>
    <xf numFmtId="164" fontId="5" fillId="3" borderId="3" xfId="0" applyNumberFormat="1" applyFont="1" applyFill="1" applyBorder="1" applyAlignment="1">
      <alignment horizontal="right"/>
    </xf>
    <xf numFmtId="0" fontId="1" fillId="0" borderId="0" xfId="0" applyFont="1"/>
    <xf numFmtId="164" fontId="4" fillId="4" borderId="3" xfId="0" applyNumberFormat="1" applyFont="1" applyFill="1" applyBorder="1" applyAlignment="1">
      <alignment horizontal="right"/>
    </xf>
    <xf numFmtId="164" fontId="4" fillId="3" borderId="3" xfId="0" applyNumberFormat="1" applyFont="1" applyFill="1" applyBorder="1" applyAlignment="1">
      <alignment horizontal="right"/>
    </xf>
    <xf numFmtId="0" fontId="10" fillId="3" borderId="3" xfId="0" applyFont="1" applyFill="1" applyBorder="1"/>
    <xf numFmtId="0" fontId="17" fillId="3" borderId="17" xfId="0" applyFont="1" applyFill="1" applyBorder="1" applyAlignment="1">
      <alignment vertical="center" wrapText="1"/>
    </xf>
    <xf numFmtId="0" fontId="17" fillId="3" borderId="2" xfId="0" applyFont="1" applyFill="1" applyBorder="1" applyAlignment="1">
      <alignment vertical="center"/>
    </xf>
    <xf numFmtId="0" fontId="17" fillId="3" borderId="13" xfId="0" applyFont="1" applyFill="1" applyBorder="1" applyAlignment="1">
      <alignment vertical="center"/>
    </xf>
    <xf numFmtId="0" fontId="17" fillId="3" borderId="3" xfId="0" applyFont="1" applyFill="1" applyBorder="1" applyAlignment="1">
      <alignment vertical="center" wrapText="1"/>
    </xf>
    <xf numFmtId="0" fontId="17" fillId="3" borderId="5" xfId="0" applyFont="1" applyFill="1" applyBorder="1" applyAlignment="1">
      <alignment vertical="center" wrapText="1"/>
    </xf>
    <xf numFmtId="0" fontId="18" fillId="3" borderId="3" xfId="0" applyFont="1" applyFill="1" applyBorder="1"/>
    <xf numFmtId="164" fontId="5" fillId="5" borderId="1" xfId="0" applyNumberFormat="1" applyFont="1" applyFill="1" applyBorder="1" applyAlignment="1">
      <alignment horizontal="right"/>
    </xf>
    <xf numFmtId="164" fontId="4" fillId="5" borderId="3" xfId="0" applyNumberFormat="1" applyFont="1" applyFill="1" applyBorder="1" applyAlignment="1">
      <alignment horizontal="right"/>
    </xf>
    <xf numFmtId="164" fontId="4" fillId="5" borderId="1" xfId="0" applyNumberFormat="1" applyFont="1" applyFill="1" applyBorder="1" applyAlignment="1">
      <alignment horizontal="right"/>
    </xf>
    <xf numFmtId="0" fontId="10" fillId="3" borderId="0" xfId="0" applyFont="1" applyFill="1"/>
    <xf numFmtId="0" fontId="41" fillId="3" borderId="0" xfId="0" applyFont="1" applyFill="1" applyAlignment="1">
      <alignment vertical="center" wrapText="1"/>
    </xf>
    <xf numFmtId="0" fontId="43" fillId="3" borderId="0" xfId="0" applyFont="1" applyFill="1" applyAlignment="1">
      <alignment vertical="center" wrapText="1"/>
    </xf>
    <xf numFmtId="0" fontId="43" fillId="3" borderId="19" xfId="0" applyFont="1" applyFill="1" applyBorder="1" applyAlignment="1">
      <alignment horizontal="center" vertical="center" wrapText="1"/>
    </xf>
    <xf numFmtId="0" fontId="43" fillId="0" borderId="19" xfId="0" applyFont="1" applyBorder="1" applyAlignment="1">
      <alignment horizontal="center" vertical="center" wrapText="1"/>
    </xf>
    <xf numFmtId="0" fontId="43" fillId="3" borderId="8" xfId="0" applyFont="1" applyFill="1" applyBorder="1" applyAlignment="1">
      <alignment horizontal="center" vertical="center" wrapText="1"/>
    </xf>
    <xf numFmtId="0" fontId="44" fillId="0" borderId="0" xfId="0" applyFont="1"/>
    <xf numFmtId="0" fontId="9" fillId="3" borderId="3" xfId="0" applyFont="1" applyFill="1" applyBorder="1" applyAlignment="1">
      <alignment horizontal="right"/>
    </xf>
    <xf numFmtId="0" fontId="9" fillId="4" borderId="3" xfId="0" applyFont="1" applyFill="1" applyBorder="1" applyAlignment="1">
      <alignment horizontal="right" wrapText="1" shrinkToFit="1"/>
    </xf>
    <xf numFmtId="0" fontId="10" fillId="3" borderId="3" xfId="0" applyFont="1" applyFill="1" applyBorder="1" applyAlignment="1">
      <alignment horizontal="right" wrapText="1" shrinkToFit="1"/>
    </xf>
    <xf numFmtId="0" fontId="4" fillId="3" borderId="1" xfId="0" applyFont="1" applyFill="1" applyBorder="1" applyAlignment="1">
      <alignment horizontal="right"/>
    </xf>
    <xf numFmtId="0" fontId="3" fillId="3" borderId="0" xfId="0" applyFont="1" applyFill="1" applyAlignment="1">
      <alignment vertical="center" wrapText="1"/>
    </xf>
    <xf numFmtId="0" fontId="3" fillId="3" borderId="0" xfId="0" applyFont="1" applyFill="1" applyAlignment="1">
      <alignment vertical="center"/>
    </xf>
    <xf numFmtId="9" fontId="9" fillId="4" borderId="3" xfId="11" applyFont="1" applyFill="1" applyBorder="1" applyAlignment="1">
      <alignment horizontal="right" wrapText="1" shrinkToFit="1"/>
    </xf>
    <xf numFmtId="9" fontId="10" fillId="3" borderId="3" xfId="11" applyFont="1" applyFill="1" applyBorder="1" applyAlignment="1">
      <alignment horizontal="right" wrapText="1" shrinkToFit="1"/>
    </xf>
    <xf numFmtId="9" fontId="17" fillId="4" borderId="4" xfId="11" applyFont="1" applyFill="1" applyBorder="1"/>
    <xf numFmtId="9" fontId="17" fillId="3" borderId="1" xfId="11" applyFont="1" applyFill="1" applyBorder="1"/>
    <xf numFmtId="9" fontId="17" fillId="4" borderId="1" xfId="11" applyFont="1" applyFill="1" applyBorder="1"/>
    <xf numFmtId="0" fontId="9" fillId="4" borderId="3" xfId="0" applyFont="1" applyFill="1" applyBorder="1" applyAlignment="1">
      <alignment horizontal="center" vertical="center" wrapText="1" shrinkToFit="1"/>
    </xf>
    <xf numFmtId="0" fontId="10" fillId="3" borderId="3" xfId="0" applyFont="1" applyFill="1" applyBorder="1" applyAlignment="1">
      <alignment horizontal="center" vertical="center" wrapText="1" shrinkToFit="1"/>
    </xf>
    <xf numFmtId="0" fontId="18" fillId="3" borderId="0" xfId="0" applyFont="1" applyFill="1"/>
    <xf numFmtId="9" fontId="19" fillId="4" borderId="1" xfId="0" applyNumberFormat="1" applyFont="1" applyFill="1" applyBorder="1" applyAlignment="1">
      <alignment wrapText="1"/>
    </xf>
    <xf numFmtId="164" fontId="5" fillId="0" borderId="3" xfId="0" applyNumberFormat="1" applyFont="1" applyBorder="1" applyAlignment="1">
      <alignment horizontal="right"/>
    </xf>
    <xf numFmtId="164" fontId="5" fillId="0" borderId="1" xfId="0" applyNumberFormat="1" applyFont="1" applyBorder="1" applyAlignment="1">
      <alignment horizontal="right"/>
    </xf>
    <xf numFmtId="164" fontId="4" fillId="0" borderId="1" xfId="0" applyNumberFormat="1" applyFont="1" applyBorder="1" applyAlignment="1">
      <alignment horizontal="right"/>
    </xf>
    <xf numFmtId="164" fontId="4" fillId="0" borderId="3" xfId="0" applyNumberFormat="1" applyFont="1" applyBorder="1" applyAlignment="1">
      <alignment horizontal="right"/>
    </xf>
    <xf numFmtId="0" fontId="7" fillId="3" borderId="3" xfId="0" applyFont="1" applyFill="1" applyBorder="1"/>
    <xf numFmtId="0" fontId="7" fillId="3" borderId="0" xfId="0" applyFont="1" applyFill="1" applyAlignment="1">
      <alignment wrapText="1"/>
    </xf>
    <xf numFmtId="0" fontId="10" fillId="3" borderId="1" xfId="0" applyFont="1" applyFill="1" applyBorder="1" applyAlignment="1">
      <alignment wrapText="1"/>
    </xf>
    <xf numFmtId="0" fontId="28" fillId="3" borderId="0" xfId="0" applyFont="1" applyFill="1" applyAlignment="1">
      <alignment horizontal="left" vertical="top" wrapText="1"/>
    </xf>
    <xf numFmtId="3" fontId="35" fillId="3" borderId="1" xfId="9" applyFont="1" applyFill="1" applyBorder="1">
      <alignment horizontal="right" vertical="center"/>
      <protection locked="0"/>
    </xf>
    <xf numFmtId="0" fontId="37" fillId="3" borderId="1" xfId="6" applyFont="1" applyFill="1" applyBorder="1" applyAlignment="1">
      <alignment horizontal="left" vertical="center"/>
    </xf>
    <xf numFmtId="165" fontId="0" fillId="0" borderId="0" xfId="0" applyNumberFormat="1"/>
    <xf numFmtId="0" fontId="18" fillId="3" borderId="1" xfId="0" applyFont="1" applyFill="1" applyBorder="1" applyAlignment="1">
      <alignment horizontal="left"/>
    </xf>
    <xf numFmtId="0" fontId="45" fillId="4" borderId="3" xfId="0" applyFont="1" applyFill="1" applyBorder="1" applyAlignment="1">
      <alignment horizontal="right" wrapText="1" shrinkToFit="1"/>
    </xf>
    <xf numFmtId="0" fontId="8" fillId="3" borderId="3" xfId="0" applyFont="1" applyFill="1" applyBorder="1" applyAlignment="1">
      <alignment horizontal="right" wrapText="1" shrinkToFit="1"/>
    </xf>
    <xf numFmtId="9" fontId="9" fillId="4" borderId="3" xfId="11" applyFont="1" applyFill="1" applyBorder="1" applyAlignment="1">
      <alignment horizontal="center" vertical="center" wrapText="1" shrinkToFit="1"/>
    </xf>
    <xf numFmtId="0" fontId="19" fillId="3" borderId="1" xfId="0" applyFont="1" applyFill="1" applyBorder="1" applyAlignment="1">
      <alignment horizontal="left"/>
    </xf>
    <xf numFmtId="0" fontId="18" fillId="3" borderId="20" xfId="0" applyFont="1" applyFill="1" applyBorder="1" applyAlignment="1">
      <alignment horizontal="center"/>
    </xf>
    <xf numFmtId="164" fontId="5" fillId="3" borderId="0" xfId="0" applyNumberFormat="1" applyFont="1" applyFill="1" applyAlignment="1">
      <alignment horizontal="right"/>
    </xf>
    <xf numFmtId="164" fontId="35" fillId="5" borderId="0" xfId="9" applyNumberFormat="1" applyFont="1" applyFill="1" applyBorder="1">
      <alignment horizontal="right" vertical="center"/>
      <protection locked="0"/>
    </xf>
    <xf numFmtId="164" fontId="10" fillId="3" borderId="1" xfId="0" applyNumberFormat="1" applyFont="1" applyFill="1" applyBorder="1" applyAlignment="1">
      <alignment horizontal="center" vertical="center" wrapText="1"/>
    </xf>
    <xf numFmtId="9" fontId="10" fillId="4" borderId="3" xfId="11" applyFont="1" applyFill="1" applyBorder="1" applyAlignment="1">
      <alignment horizontal="center" vertical="center" wrapText="1" shrinkToFit="1"/>
    </xf>
    <xf numFmtId="164" fontId="10" fillId="3" borderId="3" xfId="0" applyNumberFormat="1" applyFont="1" applyFill="1" applyBorder="1" applyAlignment="1">
      <alignment horizontal="center" vertical="center" wrapText="1"/>
    </xf>
    <xf numFmtId="165" fontId="46" fillId="0" borderId="0" xfId="4" applyFont="1"/>
    <xf numFmtId="164" fontId="2" fillId="0" borderId="0" xfId="0" applyNumberFormat="1" applyFont="1"/>
    <xf numFmtId="3" fontId="18" fillId="3" borderId="1" xfId="0" applyNumberFormat="1" applyFont="1" applyFill="1" applyBorder="1"/>
    <xf numFmtId="3" fontId="0" fillId="0" borderId="0" xfId="0" applyNumberFormat="1"/>
    <xf numFmtId="41" fontId="18" fillId="4" borderId="3" xfId="0" applyNumberFormat="1" applyFont="1" applyFill="1" applyBorder="1"/>
    <xf numFmtId="0" fontId="5" fillId="3" borderId="1" xfId="0" applyFont="1" applyFill="1" applyBorder="1" applyAlignment="1">
      <alignment horizontal="left" vertical="top" wrapText="1"/>
    </xf>
    <xf numFmtId="0" fontId="2" fillId="0" borderId="0" xfId="0" applyFont="1"/>
    <xf numFmtId="0" fontId="47" fillId="8" borderId="1" xfId="0" applyFont="1" applyFill="1" applyBorder="1"/>
    <xf numFmtId="0" fontId="47" fillId="8" borderId="3" xfId="0" applyFont="1" applyFill="1" applyBorder="1"/>
    <xf numFmtId="0" fontId="42" fillId="8" borderId="4" xfId="0" applyFont="1" applyFill="1" applyBorder="1"/>
    <xf numFmtId="0" fontId="1" fillId="2" borderId="0" xfId="0" applyFont="1" applyFill="1" applyAlignment="1">
      <alignment horizontal="right"/>
    </xf>
    <xf numFmtId="0" fontId="0" fillId="0" borderId="0" xfId="0" applyAlignment="1">
      <alignment horizontal="right"/>
    </xf>
    <xf numFmtId="0" fontId="35" fillId="2" borderId="0" xfId="3" applyFont="1" applyFill="1" applyAlignment="1">
      <alignment horizontal="center"/>
    </xf>
    <xf numFmtId="0" fontId="35" fillId="2" borderId="0" xfId="3" applyFont="1" applyFill="1" applyBorder="1" applyAlignment="1">
      <alignment horizontal="center"/>
    </xf>
    <xf numFmtId="0" fontId="2" fillId="3" borderId="3" xfId="0" applyFont="1" applyFill="1" applyBorder="1"/>
    <xf numFmtId="0" fontId="27" fillId="3" borderId="3" xfId="5" applyFont="1" applyFill="1" applyBorder="1" applyAlignment="1">
      <alignment horizontal="left" vertical="center"/>
    </xf>
    <xf numFmtId="0" fontId="31" fillId="6" borderId="3" xfId="5" applyFont="1" applyFill="1" applyBorder="1" applyAlignment="1">
      <alignment horizontal="left" vertical="center"/>
    </xf>
    <xf numFmtId="0" fontId="31" fillId="3" borderId="3" xfId="5" applyFont="1" applyFill="1" applyBorder="1" applyAlignment="1">
      <alignment horizontal="left" vertical="center"/>
    </xf>
    <xf numFmtId="0" fontId="0" fillId="0" borderId="3" xfId="0" applyBorder="1"/>
    <xf numFmtId="0" fontId="0" fillId="3" borderId="3" xfId="0" applyFill="1" applyBorder="1" applyAlignment="1">
      <alignment wrapText="1"/>
    </xf>
    <xf numFmtId="0" fontId="48" fillId="3" borderId="0" xfId="0" applyFont="1" applyFill="1"/>
    <xf numFmtId="0" fontId="35" fillId="0" borderId="0" xfId="0" applyFont="1" applyAlignment="1">
      <alignment vertical="top" wrapText="1"/>
    </xf>
    <xf numFmtId="0" fontId="9" fillId="3" borderId="4" xfId="0" applyFont="1" applyFill="1" applyBorder="1" applyAlignment="1">
      <alignment horizontal="center"/>
    </xf>
    <xf numFmtId="0" fontId="9" fillId="3" borderId="1" xfId="0" applyFont="1" applyFill="1" applyBorder="1" applyAlignment="1">
      <alignment horizontal="center"/>
    </xf>
    <xf numFmtId="0" fontId="10" fillId="3" borderId="4" xfId="0" applyFont="1" applyFill="1" applyBorder="1" applyAlignment="1">
      <alignment horizontal="center"/>
    </xf>
    <xf numFmtId="0" fontId="10" fillId="3" borderId="1" xfId="0" applyFont="1" applyFill="1" applyBorder="1" applyAlignment="1">
      <alignment horizontal="center"/>
    </xf>
    <xf numFmtId="0" fontId="10" fillId="3" borderId="6" xfId="0" applyFont="1" applyFill="1" applyBorder="1" applyAlignment="1">
      <alignment horizontal="center"/>
    </xf>
    <xf numFmtId="0" fontId="17" fillId="3" borderId="4" xfId="0" applyFont="1" applyFill="1" applyBorder="1" applyAlignment="1">
      <alignment horizontal="center"/>
    </xf>
    <xf numFmtId="0" fontId="17" fillId="3" borderId="1" xfId="0" applyFont="1" applyFill="1" applyBorder="1" applyAlignment="1">
      <alignment horizontal="center"/>
    </xf>
    <xf numFmtId="0" fontId="17" fillId="3" borderId="6" xfId="0" applyFont="1" applyFill="1" applyBorder="1" applyAlignment="1">
      <alignment horizontal="center"/>
    </xf>
    <xf numFmtId="0" fontId="17" fillId="3" borderId="4" xfId="0" applyFont="1" applyFill="1" applyBorder="1" applyAlignment="1">
      <alignment horizontal="center" wrapText="1"/>
    </xf>
    <xf numFmtId="0" fontId="17" fillId="3" borderId="6" xfId="0" applyFont="1" applyFill="1" applyBorder="1" applyAlignment="1">
      <alignment horizont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24" fillId="3" borderId="4" xfId="0" applyFont="1" applyFill="1" applyBorder="1" applyAlignment="1">
      <alignment horizontal="center"/>
    </xf>
    <xf numFmtId="0" fontId="24" fillId="3" borderId="1" xfId="0" applyFont="1" applyFill="1" applyBorder="1" applyAlignment="1">
      <alignment horizontal="center"/>
    </xf>
    <xf numFmtId="0" fontId="24" fillId="3" borderId="6" xfId="0" applyFont="1" applyFill="1" applyBorder="1" applyAlignment="1">
      <alignment horizontal="center"/>
    </xf>
    <xf numFmtId="0" fontId="17" fillId="3" borderId="1" xfId="0" applyFont="1" applyFill="1" applyBorder="1" applyAlignment="1">
      <alignment horizontal="center" wrapText="1"/>
    </xf>
    <xf numFmtId="49" fontId="17" fillId="3" borderId="4" xfId="0" applyNumberFormat="1" applyFont="1" applyFill="1" applyBorder="1" applyAlignment="1">
      <alignment horizontal="center" wrapText="1"/>
    </xf>
    <xf numFmtId="49" fontId="17" fillId="3" borderId="1" xfId="0" applyNumberFormat="1" applyFont="1" applyFill="1" applyBorder="1" applyAlignment="1">
      <alignment horizontal="center" wrapText="1"/>
    </xf>
    <xf numFmtId="49" fontId="17" fillId="3" borderId="6" xfId="0" applyNumberFormat="1" applyFont="1" applyFill="1" applyBorder="1" applyAlignment="1">
      <alignment horizontal="center" wrapText="1"/>
    </xf>
    <xf numFmtId="49" fontId="17" fillId="3" borderId="8" xfId="0" applyNumberFormat="1" applyFont="1" applyFill="1" applyBorder="1" applyAlignment="1">
      <alignment horizontal="center" wrapText="1"/>
    </xf>
    <xf numFmtId="49" fontId="17" fillId="3" borderId="3" xfId="0" applyNumberFormat="1" applyFont="1" applyFill="1" applyBorder="1" applyAlignment="1">
      <alignment horizontal="center" wrapText="1"/>
    </xf>
    <xf numFmtId="49" fontId="17" fillId="3" borderId="14" xfId="0" applyNumberFormat="1" applyFont="1" applyFill="1" applyBorder="1" applyAlignment="1">
      <alignment horizontal="center" wrapText="1"/>
    </xf>
    <xf numFmtId="0" fontId="17" fillId="3" borderId="16" xfId="0" applyFont="1" applyFill="1" applyBorder="1" applyAlignment="1">
      <alignment horizontal="center" vertical="center" wrapText="1"/>
    </xf>
    <xf numFmtId="0" fontId="17" fillId="3" borderId="2" xfId="0" applyFont="1" applyFill="1" applyBorder="1" applyAlignment="1">
      <alignment horizontal="center" wrapText="1"/>
    </xf>
    <xf numFmtId="0" fontId="17" fillId="3" borderId="7" xfId="0" applyFont="1" applyFill="1" applyBorder="1" applyAlignment="1">
      <alignment horizontal="center" wrapText="1"/>
    </xf>
    <xf numFmtId="0" fontId="17" fillId="3" borderId="13" xfId="0" applyFont="1" applyFill="1" applyBorder="1" applyAlignment="1">
      <alignment horizontal="center" wrapText="1"/>
    </xf>
    <xf numFmtId="0" fontId="17" fillId="3" borderId="16" xfId="0" applyFont="1" applyFill="1" applyBorder="1" applyAlignment="1">
      <alignment horizontal="center" wrapText="1"/>
    </xf>
    <xf numFmtId="0" fontId="17" fillId="3" borderId="12" xfId="0" applyFont="1" applyFill="1" applyBorder="1" applyAlignment="1">
      <alignment horizontal="center" wrapText="1"/>
    </xf>
    <xf numFmtId="0" fontId="21" fillId="3" borderId="1" xfId="0" applyFont="1" applyFill="1" applyBorder="1" applyAlignment="1">
      <alignment horizontal="center" wrapText="1"/>
    </xf>
    <xf numFmtId="0" fontId="17" fillId="3" borderId="4"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42" fillId="3" borderId="6" xfId="0" applyFont="1" applyFill="1" applyBorder="1" applyAlignment="1">
      <alignment horizontal="center" vertical="center" wrapText="1"/>
    </xf>
    <xf numFmtId="0" fontId="17" fillId="3" borderId="0" xfId="0" applyFont="1" applyFill="1" applyAlignment="1">
      <alignment horizontal="center" vertical="center" wrapText="1"/>
    </xf>
    <xf numFmtId="0" fontId="42" fillId="3" borderId="0" xfId="0" applyFont="1" applyFill="1" applyAlignment="1">
      <alignment horizontal="center" vertical="center" wrapText="1"/>
    </xf>
    <xf numFmtId="0" fontId="10" fillId="3" borderId="7" xfId="0" applyFont="1" applyFill="1" applyBorder="1" applyAlignment="1">
      <alignment horizontal="center" wrapText="1" shrinkToFit="1"/>
    </xf>
    <xf numFmtId="0" fontId="10" fillId="3" borderId="2" xfId="0" applyFont="1" applyFill="1" applyBorder="1" applyAlignment="1">
      <alignment horizontal="center" wrapText="1" shrinkToFit="1"/>
    </xf>
    <xf numFmtId="0" fontId="10" fillId="3" borderId="16" xfId="0" applyFont="1" applyFill="1" applyBorder="1" applyAlignment="1">
      <alignment horizontal="center" vertical="center" wrapText="1" shrinkToFit="1"/>
    </xf>
    <xf numFmtId="0" fontId="10" fillId="3" borderId="17" xfId="0" applyFont="1" applyFill="1" applyBorder="1" applyAlignment="1">
      <alignment horizontal="center" vertical="center" wrapText="1" shrinkToFit="1"/>
    </xf>
    <xf numFmtId="0" fontId="10" fillId="3" borderId="12" xfId="0" applyFont="1" applyFill="1" applyBorder="1" applyAlignment="1">
      <alignment horizontal="center" vertical="center" wrapText="1" shrinkToFit="1"/>
    </xf>
    <xf numFmtId="0" fontId="17" fillId="3" borderId="13"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41" fillId="3" borderId="19" xfId="0" applyFont="1" applyFill="1" applyBorder="1" applyAlignment="1">
      <alignment vertical="center" wrapText="1"/>
    </xf>
    <xf numFmtId="0" fontId="41" fillId="3" borderId="8" xfId="0" applyFont="1" applyFill="1" applyBorder="1" applyAlignment="1">
      <alignment vertical="center" wrapText="1"/>
    </xf>
    <xf numFmtId="0" fontId="17" fillId="0" borderId="16" xfId="0" applyFont="1" applyBorder="1" applyAlignment="1">
      <alignment horizontal="center" vertical="center" wrapText="1"/>
    </xf>
    <xf numFmtId="0" fontId="17" fillId="0" borderId="12" xfId="0" applyFont="1" applyBorder="1" applyAlignment="1">
      <alignment horizontal="center" vertical="center" wrapText="1"/>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0" fillId="3" borderId="3" xfId="0" applyFont="1" applyFill="1" applyBorder="1" applyAlignment="1">
      <alignment horizontal="center" wrapText="1" shrinkToFit="1"/>
    </xf>
    <xf numFmtId="0" fontId="9" fillId="3" borderId="3" xfId="0" applyFont="1" applyFill="1" applyBorder="1" applyAlignment="1">
      <alignment horizontal="center" wrapText="1" shrinkToFit="1"/>
    </xf>
    <xf numFmtId="0" fontId="17" fillId="3" borderId="5" xfId="0" applyFont="1" applyFill="1" applyBorder="1" applyAlignment="1">
      <alignment horizontal="center" wrapText="1"/>
    </xf>
    <xf numFmtId="0" fontId="18" fillId="3" borderId="1" xfId="0" applyFont="1" applyFill="1" applyBorder="1" applyAlignment="1">
      <alignment horizontal="center"/>
    </xf>
    <xf numFmtId="0" fontId="18" fillId="3" borderId="21" xfId="0" applyFont="1" applyFill="1" applyBorder="1" applyAlignment="1">
      <alignment horizontal="center"/>
    </xf>
    <xf numFmtId="0" fontId="18" fillId="3" borderId="20" xfId="0" applyFont="1" applyFill="1" applyBorder="1" applyAlignment="1">
      <alignment horizontal="center"/>
    </xf>
    <xf numFmtId="0" fontId="33" fillId="3" borderId="7" xfId="6" applyFont="1" applyFill="1" applyBorder="1" applyAlignment="1">
      <alignment horizontal="center" vertical="center" wrapText="1"/>
    </xf>
    <xf numFmtId="0" fontId="33" fillId="3" borderId="6" xfId="6" applyFont="1" applyFill="1" applyBorder="1" applyAlignment="1">
      <alignment horizontal="center" vertical="center" wrapText="1"/>
    </xf>
    <xf numFmtId="0" fontId="33" fillId="3" borderId="13" xfId="6" applyFont="1" applyFill="1" applyBorder="1" applyAlignment="1">
      <alignment horizontal="center" vertical="center" wrapText="1"/>
    </xf>
    <xf numFmtId="0" fontId="17" fillId="3" borderId="7" xfId="6" applyFont="1" applyFill="1" applyBorder="1" applyAlignment="1">
      <alignment horizontal="center" vertical="center" wrapText="1"/>
    </xf>
    <xf numFmtId="0" fontId="17" fillId="3" borderId="13" xfId="6" applyFont="1" applyFill="1" applyBorder="1" applyAlignment="1">
      <alignment horizontal="center" vertical="center" wrapText="1"/>
    </xf>
  </cellXfs>
  <cellStyles count="13">
    <cellStyle name="=C:\WINNT35\SYSTEM32\COMMAND.COM" xfId="6" xr:uid="{F13F11D9-9A70-472A-AB4F-684812000CC3}"/>
    <cellStyle name="Comma" xfId="1" xr:uid="{99FA8950-6555-417D-B9C0-CFA5180AC737}"/>
    <cellStyle name="Heading 1 2" xfId="10" xr:uid="{7804A49C-EF5E-4A04-A088-EEE421B18494}"/>
    <cellStyle name="Heading 2 2" xfId="5" xr:uid="{87F230AE-B9ED-49AF-83A4-F221E1E6D600}"/>
    <cellStyle name="HeadingTable" xfId="8" xr:uid="{0AF0A19F-AEC9-421E-9B06-B771E5EA6C84}"/>
    <cellStyle name="Hyperlink" xfId="3" builtinId="8"/>
    <cellStyle name="Komma" xfId="4" builtinId="3"/>
    <cellStyle name="Normal 2" xfId="7" xr:uid="{A2ED80D0-024E-42F1-AA1A-D7424C0587E9}"/>
    <cellStyle name="Normal 4 2 2" xfId="12" xr:uid="{8E5A48CB-7B8E-47BF-BDBE-CB631ECC1542}"/>
    <cellStyle name="optionalExposure" xfId="9" xr:uid="{2B98BA44-4192-4A98-809C-DBC2AE569CC3}"/>
    <cellStyle name="Percent" xfId="2" xr:uid="{D784C517-5146-4A6A-B5EB-4CC396FEA367}"/>
    <cellStyle name="Procent" xfId="11" builtinId="5"/>
    <cellStyle name="Standaard" xfId="0" builtinId="0"/>
  </cellStyles>
  <dxfs count="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447FA6"/>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6000896</xdr:colOff>
      <xdr:row>5</xdr:row>
      <xdr:rowOff>160166</xdr:rowOff>
    </xdr:from>
    <xdr:to>
      <xdr:col>0</xdr:col>
      <xdr:colOff>7976133</xdr:colOff>
      <xdr:row>10</xdr:row>
      <xdr:rowOff>124303</xdr:rowOff>
    </xdr:to>
    <xdr:pic>
      <xdr:nvPicPr>
        <xdr:cNvPr id="3" name="Afbeelding 2">
          <a:extLst>
            <a:ext uri="{FF2B5EF4-FFF2-40B4-BE49-F238E27FC236}">
              <a16:creationId xmlns:a16="http://schemas.microsoft.com/office/drawing/2014/main" id="{22B33DD2-7D88-046B-5552-7078A29880BF}"/>
            </a:ext>
          </a:extLst>
        </xdr:cNvPr>
        <xdr:cNvPicPr>
          <a:picLocks noChangeAspect="1"/>
        </xdr:cNvPicPr>
      </xdr:nvPicPr>
      <xdr:blipFill>
        <a:blip xmlns:r="http://schemas.openxmlformats.org/officeDocument/2006/relationships" r:embed="rId1"/>
        <a:stretch>
          <a:fillRect/>
        </a:stretch>
      </xdr:blipFill>
      <xdr:spPr>
        <a:xfrm>
          <a:off x="6000896" y="1750841"/>
          <a:ext cx="1975237" cy="869012"/>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F7A1B-8532-45D9-93C8-659DF91E6FD6}">
  <sheetPr codeName="Blad1">
    <tabColor theme="0" tint="-0.249977111117893"/>
  </sheetPr>
  <dimension ref="A1:A4"/>
  <sheetViews>
    <sheetView showGridLines="0" tabSelected="1" zoomScaleNormal="100" workbookViewId="0"/>
  </sheetViews>
  <sheetFormatPr defaultRowHeight="14.4"/>
  <cols>
    <col min="1" max="1" width="118" customWidth="1"/>
  </cols>
  <sheetData>
    <row r="1" spans="1:1" ht="24.6">
      <c r="A1" s="336" t="s">
        <v>745</v>
      </c>
    </row>
    <row r="2" spans="1:1" ht="13.8" customHeight="1">
      <c r="A2" s="336"/>
    </row>
    <row r="3" spans="1:1" ht="11.4" customHeight="1">
      <c r="A3" s="25" t="s">
        <v>770</v>
      </c>
    </row>
    <row r="4" spans="1:1" ht="61.2">
      <c r="A4" s="337" t="s">
        <v>771</v>
      </c>
    </row>
  </sheetData>
  <sheetProtection algorithmName="SHA-512" hashValue="/JudTsSLZoEDxA+M0JzMpm+cQcX+7Ka91AHDbE2DsEPUKKjHaEF/EG1dlNC1u9LOxr+hZUU3/PjaufXGH0uYaA==" saltValue="VgV/+VSk89vvGSEyvMBqNQ=="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13F06-EBCA-4D08-A16A-44446E612A70}">
  <sheetPr codeName="Blad10">
    <tabColor theme="8"/>
  </sheetPr>
  <dimension ref="A1:C37"/>
  <sheetViews>
    <sheetView showGridLines="0" workbookViewId="0"/>
  </sheetViews>
  <sheetFormatPr defaultRowHeight="14.4"/>
  <cols>
    <col min="1" max="1" width="64.5546875" customWidth="1"/>
    <col min="2" max="3" width="12.5546875" customWidth="1"/>
  </cols>
  <sheetData>
    <row r="1" spans="1:3">
      <c r="C1" s="328" t="s">
        <v>0</v>
      </c>
    </row>
    <row r="2" spans="1:3">
      <c r="A2" s="25" t="s">
        <v>215</v>
      </c>
      <c r="B2" s="2"/>
      <c r="C2" s="2"/>
    </row>
    <row r="3" spans="1:3">
      <c r="A3" s="96" t="s">
        <v>192</v>
      </c>
      <c r="B3" s="109"/>
      <c r="C3" s="109"/>
    </row>
    <row r="4" spans="1:3" ht="30.6" customHeight="1">
      <c r="A4" s="80"/>
      <c r="B4" s="133" t="s">
        <v>216</v>
      </c>
      <c r="C4" s="108" t="s">
        <v>217</v>
      </c>
    </row>
    <row r="5" spans="1:3">
      <c r="A5" s="92" t="s">
        <v>218</v>
      </c>
      <c r="B5" s="111"/>
      <c r="C5" s="82"/>
    </row>
    <row r="6" spans="1:3">
      <c r="A6" s="82" t="s">
        <v>121</v>
      </c>
      <c r="B6" s="111">
        <v>774243.74127999996</v>
      </c>
      <c r="C6" s="82"/>
    </row>
    <row r="7" spans="1:3">
      <c r="A7" s="82" t="s">
        <v>122</v>
      </c>
      <c r="B7" s="111">
        <v>641572.37818</v>
      </c>
      <c r="C7" s="82"/>
    </row>
    <row r="8" spans="1:3">
      <c r="A8" s="82" t="s">
        <v>123</v>
      </c>
      <c r="B8" s="111">
        <v>537768.81465999992</v>
      </c>
      <c r="C8" s="82"/>
    </row>
    <row r="9" spans="1:3">
      <c r="A9" s="82" t="s">
        <v>124</v>
      </c>
      <c r="B9" s="111">
        <v>606.02243999999996</v>
      </c>
      <c r="C9" s="82"/>
    </row>
    <row r="10" spans="1:3">
      <c r="A10" s="82" t="s">
        <v>125</v>
      </c>
      <c r="B10" s="111">
        <v>11870598.700469999</v>
      </c>
      <c r="C10" s="82"/>
    </row>
    <row r="11" spans="1:3">
      <c r="A11" s="82" t="s">
        <v>126</v>
      </c>
      <c r="B11" s="111">
        <v>4964.0531200000005</v>
      </c>
      <c r="C11" s="82"/>
    </row>
    <row r="12" spans="1:3">
      <c r="A12" s="82" t="s">
        <v>127</v>
      </c>
      <c r="B12" s="111">
        <v>99271.084370000011</v>
      </c>
      <c r="C12" s="82"/>
    </row>
    <row r="13" spans="1:3">
      <c r="A13" s="82" t="s">
        <v>128</v>
      </c>
      <c r="B13" s="111">
        <v>4239.43894</v>
      </c>
      <c r="C13" s="82"/>
    </row>
    <row r="14" spans="1:3">
      <c r="A14" s="82"/>
      <c r="B14" s="111"/>
      <c r="C14" s="82"/>
    </row>
    <row r="15" spans="1:3">
      <c r="A15" s="92" t="s">
        <v>219</v>
      </c>
      <c r="B15" s="112">
        <v>13933264.233459998</v>
      </c>
      <c r="C15" s="82"/>
    </row>
    <row r="16" spans="1:3">
      <c r="A16" s="82"/>
      <c r="B16" s="111"/>
      <c r="C16" s="82"/>
    </row>
    <row r="17" spans="1:3">
      <c r="A17" s="82"/>
      <c r="B17" s="111"/>
      <c r="C17" s="82"/>
    </row>
    <row r="18" spans="1:3">
      <c r="A18" s="92" t="s">
        <v>220</v>
      </c>
      <c r="B18" s="111"/>
      <c r="C18" s="82"/>
    </row>
    <row r="19" spans="1:3">
      <c r="A19" s="82" t="s">
        <v>221</v>
      </c>
      <c r="B19" s="111">
        <v>1137915.7366099998</v>
      </c>
      <c r="C19" s="82"/>
    </row>
    <row r="20" spans="1:3">
      <c r="A20" s="82" t="s">
        <v>222</v>
      </c>
      <c r="B20" s="111">
        <v>410529.14900999999</v>
      </c>
      <c r="C20" s="82"/>
    </row>
    <row r="21" spans="1:3">
      <c r="A21" s="82" t="s">
        <v>223</v>
      </c>
      <c r="B21" s="111">
        <v>8086409.4053299995</v>
      </c>
      <c r="C21" s="82"/>
    </row>
    <row r="22" spans="1:3">
      <c r="A22" s="82" t="s">
        <v>224</v>
      </c>
      <c r="B22" s="111">
        <v>0</v>
      </c>
      <c r="C22" s="82"/>
    </row>
    <row r="23" spans="1:3">
      <c r="A23" s="82" t="s">
        <v>225</v>
      </c>
      <c r="B23" s="111">
        <v>73781.714540000001</v>
      </c>
      <c r="C23" s="82"/>
    </row>
    <row r="24" spans="1:3">
      <c r="A24" s="82" t="s">
        <v>226</v>
      </c>
      <c r="B24" s="111">
        <v>3433533.90099</v>
      </c>
      <c r="C24" s="82"/>
    </row>
    <row r="25" spans="1:3">
      <c r="A25" s="82" t="s">
        <v>227</v>
      </c>
      <c r="B25" s="111">
        <v>1191</v>
      </c>
      <c r="C25" s="82" t="s">
        <v>30</v>
      </c>
    </row>
    <row r="26" spans="1:3">
      <c r="A26" s="82" t="s">
        <v>228</v>
      </c>
      <c r="B26" s="111">
        <v>22.393879999999999</v>
      </c>
      <c r="C26" s="82"/>
    </row>
    <row r="27" spans="1:3">
      <c r="A27" s="82"/>
      <c r="B27" s="111"/>
      <c r="C27" s="82"/>
    </row>
    <row r="28" spans="1:3">
      <c r="A28" s="92" t="s">
        <v>229</v>
      </c>
      <c r="B28" s="112">
        <v>13143383.30036</v>
      </c>
      <c r="C28" s="82"/>
    </row>
    <row r="29" spans="1:3">
      <c r="A29" s="82"/>
      <c r="B29" s="111"/>
      <c r="C29" s="82"/>
    </row>
    <row r="30" spans="1:3">
      <c r="A30" s="82" t="s">
        <v>230</v>
      </c>
      <c r="B30" s="111">
        <v>18.152000000000001</v>
      </c>
      <c r="C30" s="82" t="s">
        <v>231</v>
      </c>
    </row>
    <row r="31" spans="1:3">
      <c r="A31" s="82" t="s">
        <v>232</v>
      </c>
      <c r="B31" s="111">
        <v>505.60899999999998</v>
      </c>
      <c r="C31" s="82" t="s">
        <v>233</v>
      </c>
    </row>
    <row r="32" spans="1:3">
      <c r="A32" s="82" t="s">
        <v>234</v>
      </c>
      <c r="B32" s="111">
        <v>252.70500000000001</v>
      </c>
      <c r="C32" s="82" t="s">
        <v>235</v>
      </c>
    </row>
    <row r="33" spans="1:3">
      <c r="A33" s="82" t="s">
        <v>236</v>
      </c>
      <c r="B33" s="111">
        <v>13.414999999999999</v>
      </c>
      <c r="C33" s="82" t="s">
        <v>235</v>
      </c>
    </row>
    <row r="34" spans="1:3">
      <c r="A34" s="82"/>
      <c r="B34" s="111"/>
      <c r="C34" s="82"/>
    </row>
    <row r="35" spans="1:3">
      <c r="A35" s="92" t="s">
        <v>237</v>
      </c>
      <c r="B35" s="112">
        <v>789880.60537</v>
      </c>
      <c r="C35" s="82"/>
    </row>
    <row r="36" spans="1:3">
      <c r="A36" s="92"/>
      <c r="B36" s="112"/>
      <c r="C36" s="82"/>
    </row>
    <row r="37" spans="1:3">
      <c r="A37" s="92" t="s">
        <v>238</v>
      </c>
      <c r="B37" s="112">
        <v>13933263.90573</v>
      </c>
      <c r="C37" s="117"/>
    </row>
  </sheetData>
  <sheetProtection algorithmName="SHA-512" hashValue="b4D8uu+XKe9732ErMlaeOkJEQ090BJBnsCus2pXcJGx2iMxiTAE4H3ePoDRHO+Hb0u6+rGnsxOX2yWs4KKKCbw==" saltValue="utk14+3lKaEQVlM4hL3HlA==" spinCount="100000" sheet="1" objects="1" scenarios="1"/>
  <hyperlinks>
    <hyperlink ref="C1" location="'Table of contents'!A1" display="Table of contents" xr:uid="{A46C6B2A-CC81-469B-BCE0-01EB3B5BB37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4A73A-BC29-42D0-B62E-A6DD2220705F}">
  <sheetPr codeName="Blad11">
    <tabColor theme="8"/>
  </sheetPr>
  <dimension ref="A1:B18"/>
  <sheetViews>
    <sheetView showGridLines="0" workbookViewId="0"/>
  </sheetViews>
  <sheetFormatPr defaultRowHeight="14.4"/>
  <cols>
    <col min="1" max="1" width="107.88671875" customWidth="1"/>
    <col min="2" max="2" width="12.5546875" customWidth="1"/>
  </cols>
  <sheetData>
    <row r="1" spans="1:2">
      <c r="B1" s="328" t="s">
        <v>0</v>
      </c>
    </row>
    <row r="2" spans="1:2">
      <c r="A2" s="25" t="s">
        <v>241</v>
      </c>
      <c r="B2" s="2"/>
    </row>
    <row r="3" spans="1:2">
      <c r="A3" s="58" t="s">
        <v>36</v>
      </c>
      <c r="B3" s="116">
        <v>2022</v>
      </c>
    </row>
    <row r="4" spans="1:2">
      <c r="A4" s="82" t="s">
        <v>242</v>
      </c>
      <c r="B4" s="111">
        <v>13933.264233368931</v>
      </c>
    </row>
    <row r="5" spans="1:2">
      <c r="A5" s="114" t="s">
        <v>243</v>
      </c>
      <c r="B5" s="111">
        <v>-1.91599521752687</v>
      </c>
    </row>
    <row r="6" spans="1:2">
      <c r="A6" s="114" t="s">
        <v>244</v>
      </c>
      <c r="B6" s="111">
        <v>0</v>
      </c>
    </row>
    <row r="7" spans="1:2">
      <c r="A7" s="114" t="s">
        <v>245</v>
      </c>
      <c r="B7" s="111">
        <v>0</v>
      </c>
    </row>
    <row r="8" spans="1:2">
      <c r="A8" s="114" t="s">
        <v>246</v>
      </c>
      <c r="B8" s="111">
        <v>0</v>
      </c>
    </row>
    <row r="9" spans="1:2">
      <c r="A9" s="114" t="s">
        <v>247</v>
      </c>
      <c r="B9" s="111">
        <v>0</v>
      </c>
    </row>
    <row r="10" spans="1:2">
      <c r="A10" s="114" t="s">
        <v>248</v>
      </c>
      <c r="B10" s="111">
        <v>0</v>
      </c>
    </row>
    <row r="11" spans="1:2">
      <c r="A11" s="114" t="s">
        <v>249</v>
      </c>
      <c r="B11" s="111">
        <v>-216.6225994903894</v>
      </c>
    </row>
    <row r="12" spans="1:2">
      <c r="A12" s="114" t="s">
        <v>250</v>
      </c>
      <c r="B12" s="111">
        <v>0</v>
      </c>
    </row>
    <row r="13" spans="1:2">
      <c r="A13" s="114" t="s">
        <v>251</v>
      </c>
      <c r="B13" s="111">
        <v>201.81818288099998</v>
      </c>
    </row>
    <row r="14" spans="1:2">
      <c r="A14" s="114" t="s">
        <v>252</v>
      </c>
      <c r="B14" s="111">
        <v>-14.513577416307433</v>
      </c>
    </row>
    <row r="15" spans="1:2">
      <c r="A15" s="114" t="s">
        <v>253</v>
      </c>
      <c r="B15" s="111">
        <v>0</v>
      </c>
    </row>
    <row r="16" spans="1:2">
      <c r="A16" s="114" t="s">
        <v>254</v>
      </c>
      <c r="B16" s="111">
        <v>0</v>
      </c>
    </row>
    <row r="17" spans="1:2">
      <c r="A17" s="114" t="s">
        <v>255</v>
      </c>
      <c r="B17" s="111">
        <v>360.69433941383517</v>
      </c>
    </row>
    <row r="18" spans="1:2">
      <c r="A18" s="115" t="s">
        <v>256</v>
      </c>
      <c r="B18" s="112">
        <v>14262.724583539542</v>
      </c>
    </row>
  </sheetData>
  <sheetProtection algorithmName="SHA-512" hashValue="dR29b0tb/MaI58s0pWG8nvHdIh229E+R4GF9xFv4c7EB8t8+Mp8e/bWhtcV14azsJKaBHgDRVGF6rmJUNmla9w==" saltValue="TG65fYczH2yoO46Do0wC+Q==" spinCount="100000" sheet="1" objects="1" scenarios="1"/>
  <hyperlinks>
    <hyperlink ref="B1" location="'Table of contents'!A1" display="Table of contents" xr:uid="{7DDFB4C4-E43E-4616-A226-C91C073ED71F}"/>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6408D-F971-4F63-BFA0-4B397926FD35}">
  <sheetPr codeName="Blad12">
    <tabColor theme="8"/>
  </sheetPr>
  <dimension ref="A1:F71"/>
  <sheetViews>
    <sheetView showGridLines="0" zoomScaleNormal="100" workbookViewId="0"/>
  </sheetViews>
  <sheetFormatPr defaultRowHeight="14.4"/>
  <cols>
    <col min="1" max="1" width="6.33203125" customWidth="1"/>
    <col min="2" max="2" width="104.33203125" customWidth="1"/>
    <col min="3" max="4" width="12.6640625" customWidth="1"/>
    <col min="6" max="6" width="12" bestFit="1" customWidth="1"/>
  </cols>
  <sheetData>
    <row r="1" spans="1:4">
      <c r="D1" s="329" t="s">
        <v>0</v>
      </c>
    </row>
    <row r="2" spans="1:4">
      <c r="A2" s="298" t="s">
        <v>257</v>
      </c>
      <c r="B2" s="334"/>
      <c r="C2" s="215"/>
      <c r="D2" s="215"/>
    </row>
    <row r="3" spans="1:4">
      <c r="A3" s="73" t="s">
        <v>36</v>
      </c>
      <c r="B3" s="124"/>
      <c r="C3" s="122">
        <v>2022</v>
      </c>
      <c r="D3" s="58">
        <v>2021</v>
      </c>
    </row>
    <row r="4" spans="1:4">
      <c r="A4" s="125"/>
      <c r="B4" s="121" t="s">
        <v>258</v>
      </c>
      <c r="C4" s="88"/>
      <c r="D4" s="88"/>
    </row>
    <row r="5" spans="1:4">
      <c r="A5" s="126">
        <v>1</v>
      </c>
      <c r="B5" s="84" t="s">
        <v>259</v>
      </c>
      <c r="C5" s="111">
        <v>13826.489344669999</v>
      </c>
      <c r="D5" s="110">
        <v>12795.43504047</v>
      </c>
    </row>
    <row r="6" spans="1:4">
      <c r="A6" s="126">
        <v>2</v>
      </c>
      <c r="B6" s="84" t="s">
        <v>260</v>
      </c>
      <c r="C6" s="111">
        <v>0</v>
      </c>
      <c r="D6" s="110">
        <v>0</v>
      </c>
    </row>
    <row r="7" spans="1:4">
      <c r="A7" s="126">
        <v>3</v>
      </c>
      <c r="B7" s="84" t="s">
        <v>261</v>
      </c>
      <c r="C7" s="111">
        <v>-72.713599999999985</v>
      </c>
      <c r="D7" s="110">
        <v>-278.22875654000001</v>
      </c>
    </row>
    <row r="8" spans="1:4">
      <c r="A8" s="126">
        <v>4</v>
      </c>
      <c r="B8" s="84" t="s">
        <v>262</v>
      </c>
      <c r="C8" s="111">
        <v>0</v>
      </c>
      <c r="D8" s="110">
        <v>0</v>
      </c>
    </row>
    <row r="9" spans="1:4">
      <c r="A9" s="126">
        <v>5</v>
      </c>
      <c r="B9" s="84" t="s">
        <v>263</v>
      </c>
      <c r="C9" s="111">
        <v>-14.015559181067433</v>
      </c>
      <c r="D9" s="110">
        <v>-9.2142293243656166</v>
      </c>
    </row>
    <row r="10" spans="1:4">
      <c r="A10" s="126">
        <v>6</v>
      </c>
      <c r="B10" s="84" t="s">
        <v>264</v>
      </c>
      <c r="C10" s="111">
        <v>0</v>
      </c>
      <c r="D10" s="110">
        <v>0</v>
      </c>
    </row>
    <row r="11" spans="1:4">
      <c r="A11" s="126">
        <v>7</v>
      </c>
      <c r="B11" s="129" t="s">
        <v>265</v>
      </c>
      <c r="C11" s="64">
        <v>13739.760185488933</v>
      </c>
      <c r="D11" s="65">
        <v>12507.992054605635</v>
      </c>
    </row>
    <row r="12" spans="1:4">
      <c r="A12" s="127"/>
      <c r="B12" s="130" t="s">
        <v>266</v>
      </c>
      <c r="C12" s="111"/>
      <c r="D12" s="111"/>
    </row>
    <row r="13" spans="1:4">
      <c r="A13" s="126">
        <v>8</v>
      </c>
      <c r="B13" s="84" t="s">
        <v>267</v>
      </c>
      <c r="C13" s="111">
        <v>275.48318179523312</v>
      </c>
      <c r="D13" s="110">
        <v>77.895565838965197</v>
      </c>
    </row>
    <row r="14" spans="1:4">
      <c r="A14" s="126" t="s">
        <v>268</v>
      </c>
      <c r="B14" s="84" t="s">
        <v>269</v>
      </c>
      <c r="C14" s="111">
        <v>0</v>
      </c>
      <c r="D14" s="110">
        <v>0</v>
      </c>
    </row>
    <row r="15" spans="1:4">
      <c r="A15" s="126">
        <v>9</v>
      </c>
      <c r="B15" s="84" t="s">
        <v>270</v>
      </c>
      <c r="C15" s="111">
        <v>45.663033374377299</v>
      </c>
      <c r="D15" s="110">
        <v>15.980110899875413</v>
      </c>
    </row>
    <row r="16" spans="1:4">
      <c r="A16" s="126" t="s">
        <v>239</v>
      </c>
      <c r="B16" s="84" t="s">
        <v>271</v>
      </c>
      <c r="C16" s="111">
        <v>0</v>
      </c>
      <c r="D16" s="110">
        <v>0</v>
      </c>
    </row>
    <row r="17" spans="1:4">
      <c r="A17" s="126" t="s">
        <v>240</v>
      </c>
      <c r="B17" s="84" t="s">
        <v>272</v>
      </c>
      <c r="C17" s="111">
        <v>0</v>
      </c>
      <c r="D17" s="110">
        <v>0</v>
      </c>
    </row>
    <row r="18" spans="1:4">
      <c r="A18" s="126">
        <v>10</v>
      </c>
      <c r="B18" s="84" t="s">
        <v>273</v>
      </c>
      <c r="C18" s="111">
        <v>0</v>
      </c>
      <c r="D18" s="110">
        <v>0</v>
      </c>
    </row>
    <row r="19" spans="1:4">
      <c r="A19" s="126" t="s">
        <v>274</v>
      </c>
      <c r="B19" s="84" t="s">
        <v>275</v>
      </c>
      <c r="C19" s="111">
        <v>0</v>
      </c>
      <c r="D19" s="110">
        <v>0</v>
      </c>
    </row>
    <row r="20" spans="1:4">
      <c r="A20" s="126" t="s">
        <v>276</v>
      </c>
      <c r="B20" s="84" t="s">
        <v>277</v>
      </c>
      <c r="C20" s="111">
        <v>0</v>
      </c>
      <c r="D20" s="110">
        <v>0</v>
      </c>
    </row>
    <row r="21" spans="1:4">
      <c r="A21" s="126">
        <v>11</v>
      </c>
      <c r="B21" s="84" t="s">
        <v>278</v>
      </c>
      <c r="C21" s="111">
        <v>0</v>
      </c>
      <c r="D21" s="110">
        <v>0</v>
      </c>
    </row>
    <row r="22" spans="1:4">
      <c r="A22" s="126">
        <v>12</v>
      </c>
      <c r="B22" s="84" t="s">
        <v>279</v>
      </c>
      <c r="C22" s="111">
        <v>0</v>
      </c>
      <c r="D22" s="110">
        <v>0</v>
      </c>
    </row>
    <row r="23" spans="1:4">
      <c r="A23" s="126">
        <v>13</v>
      </c>
      <c r="B23" s="129" t="s">
        <v>280</v>
      </c>
      <c r="C23" s="64">
        <v>321.1462151696104</v>
      </c>
      <c r="D23" s="65">
        <v>93.87567673884061</v>
      </c>
    </row>
    <row r="24" spans="1:4">
      <c r="A24" s="127"/>
      <c r="B24" s="130" t="s">
        <v>281</v>
      </c>
      <c r="C24" s="111"/>
      <c r="D24" s="111"/>
    </row>
    <row r="25" spans="1:4">
      <c r="A25" s="126">
        <v>14</v>
      </c>
      <c r="B25" s="84" t="s">
        <v>282</v>
      </c>
      <c r="C25" s="111">
        <v>0</v>
      </c>
      <c r="D25" s="110">
        <v>0</v>
      </c>
    </row>
    <row r="26" spans="1:4">
      <c r="A26" s="126">
        <v>15</v>
      </c>
      <c r="B26" s="84" t="s">
        <v>283</v>
      </c>
      <c r="C26" s="111">
        <v>0</v>
      </c>
      <c r="D26" s="110">
        <v>0</v>
      </c>
    </row>
    <row r="27" spans="1:4">
      <c r="A27" s="126">
        <v>16</v>
      </c>
      <c r="B27" s="84" t="s">
        <v>284</v>
      </c>
      <c r="C27" s="111">
        <v>0</v>
      </c>
      <c r="D27" s="110">
        <v>0</v>
      </c>
    </row>
    <row r="28" spans="1:4">
      <c r="A28" s="126" t="s">
        <v>285</v>
      </c>
      <c r="B28" s="84" t="s">
        <v>286</v>
      </c>
      <c r="C28" s="111">
        <v>0</v>
      </c>
      <c r="D28" s="110">
        <v>0</v>
      </c>
    </row>
    <row r="29" spans="1:4">
      <c r="A29" s="126">
        <v>17</v>
      </c>
      <c r="B29" s="84" t="s">
        <v>287</v>
      </c>
      <c r="C29" s="111">
        <v>0</v>
      </c>
      <c r="D29" s="110">
        <v>0</v>
      </c>
    </row>
    <row r="30" spans="1:4">
      <c r="A30" s="126" t="s">
        <v>288</v>
      </c>
      <c r="B30" s="84" t="s">
        <v>289</v>
      </c>
      <c r="C30" s="111">
        <v>0</v>
      </c>
      <c r="D30" s="110">
        <v>0</v>
      </c>
    </row>
    <row r="31" spans="1:4">
      <c r="A31" s="126">
        <v>18</v>
      </c>
      <c r="B31" s="129" t="s">
        <v>290</v>
      </c>
      <c r="C31" s="64">
        <v>0</v>
      </c>
      <c r="D31" s="65">
        <v>0</v>
      </c>
    </row>
    <row r="32" spans="1:4">
      <c r="A32" s="127"/>
      <c r="B32" s="130" t="s">
        <v>291</v>
      </c>
      <c r="C32" s="111"/>
      <c r="D32" s="111"/>
    </row>
    <row r="33" spans="1:5">
      <c r="A33" s="126">
        <v>19</v>
      </c>
      <c r="B33" s="84" t="s">
        <v>292</v>
      </c>
      <c r="C33" s="111">
        <v>801.21688202999997</v>
      </c>
      <c r="D33" s="110">
        <v>327.29471159000002</v>
      </c>
      <c r="E33" s="57"/>
    </row>
    <row r="34" spans="1:5">
      <c r="A34" s="126">
        <v>20</v>
      </c>
      <c r="B34" s="84" t="s">
        <v>293</v>
      </c>
      <c r="C34" s="111">
        <v>599.39869914899998</v>
      </c>
      <c r="D34" s="110">
        <v>245.41084484560002</v>
      </c>
    </row>
    <row r="35" spans="1:5">
      <c r="A35" s="126">
        <v>21</v>
      </c>
      <c r="B35" s="84" t="s">
        <v>294</v>
      </c>
      <c r="C35" s="111">
        <v>0</v>
      </c>
      <c r="D35" s="110">
        <v>0</v>
      </c>
    </row>
    <row r="36" spans="1:5">
      <c r="A36" s="126"/>
      <c r="B36" s="129" t="s">
        <v>295</v>
      </c>
      <c r="C36" s="64">
        <v>201.81818288099998</v>
      </c>
      <c r="D36" s="65">
        <v>81.883866744400009</v>
      </c>
    </row>
    <row r="37" spans="1:5">
      <c r="A37" s="127"/>
      <c r="B37" s="130" t="s">
        <v>296</v>
      </c>
      <c r="C37" s="111"/>
      <c r="D37" s="111"/>
    </row>
    <row r="38" spans="1:5">
      <c r="A38" s="126" t="s">
        <v>297</v>
      </c>
      <c r="B38" s="84" t="s">
        <v>298</v>
      </c>
      <c r="C38" s="111">
        <v>0</v>
      </c>
      <c r="D38" s="110">
        <v>0</v>
      </c>
    </row>
    <row r="39" spans="1:5">
      <c r="A39" s="126" t="s">
        <v>299</v>
      </c>
      <c r="B39" s="84" t="s">
        <v>300</v>
      </c>
      <c r="C39" s="111">
        <v>0</v>
      </c>
      <c r="D39" s="110">
        <v>0</v>
      </c>
    </row>
    <row r="40" spans="1:5">
      <c r="A40" s="126"/>
      <c r="B40" s="84" t="s">
        <v>301</v>
      </c>
      <c r="C40" s="111">
        <v>0</v>
      </c>
      <c r="D40" s="110">
        <v>-780.11429836999991</v>
      </c>
    </row>
    <row r="41" spans="1:5">
      <c r="A41" s="126" t="s">
        <v>302</v>
      </c>
      <c r="B41" s="84" t="s">
        <v>303</v>
      </c>
      <c r="C41" s="111">
        <v>0</v>
      </c>
      <c r="D41" s="110">
        <v>0</v>
      </c>
    </row>
    <row r="42" spans="1:5">
      <c r="A42" s="126" t="s">
        <v>304</v>
      </c>
      <c r="B42" s="84" t="s">
        <v>305</v>
      </c>
      <c r="C42" s="111">
        <v>0</v>
      </c>
      <c r="D42" s="110">
        <v>0</v>
      </c>
    </row>
    <row r="43" spans="1:5">
      <c r="A43" s="126" t="s">
        <v>306</v>
      </c>
      <c r="B43" s="84" t="s">
        <v>307</v>
      </c>
      <c r="C43" s="111">
        <v>0</v>
      </c>
      <c r="D43" s="110">
        <v>0</v>
      </c>
    </row>
    <row r="44" spans="1:5">
      <c r="A44" s="126" t="s">
        <v>308</v>
      </c>
      <c r="B44" s="84" t="s">
        <v>309</v>
      </c>
      <c r="C44" s="111">
        <v>0</v>
      </c>
      <c r="D44" s="110">
        <v>0</v>
      </c>
    </row>
    <row r="45" spans="1:5">
      <c r="A45" s="126" t="s">
        <v>310</v>
      </c>
      <c r="B45" s="84" t="s">
        <v>311</v>
      </c>
      <c r="C45" s="111">
        <v>0</v>
      </c>
      <c r="D45" s="110">
        <v>0</v>
      </c>
    </row>
    <row r="46" spans="1:5">
      <c r="A46" s="126" t="s">
        <v>312</v>
      </c>
      <c r="B46" s="84" t="s">
        <v>313</v>
      </c>
      <c r="C46" s="111">
        <v>0</v>
      </c>
      <c r="D46" s="110">
        <v>0</v>
      </c>
    </row>
    <row r="47" spans="1:5">
      <c r="A47" s="126" t="s">
        <v>314</v>
      </c>
      <c r="B47" s="84" t="s">
        <v>315</v>
      </c>
      <c r="C47" s="111">
        <v>0</v>
      </c>
      <c r="D47" s="110">
        <v>0</v>
      </c>
    </row>
    <row r="48" spans="1:5">
      <c r="A48" s="126" t="s">
        <v>316</v>
      </c>
      <c r="B48" s="84" t="s">
        <v>317</v>
      </c>
      <c r="C48" s="111">
        <v>0</v>
      </c>
      <c r="D48" s="110">
        <v>0</v>
      </c>
    </row>
    <row r="49" spans="1:6">
      <c r="A49" s="126" t="s">
        <v>318</v>
      </c>
      <c r="B49" s="129" t="s">
        <v>319</v>
      </c>
      <c r="C49" s="64">
        <v>0</v>
      </c>
      <c r="D49" s="65">
        <v>-780.11429836999991</v>
      </c>
    </row>
    <row r="50" spans="1:6">
      <c r="A50" s="127"/>
      <c r="B50" s="130" t="s">
        <v>320</v>
      </c>
      <c r="C50" s="111"/>
      <c r="D50" s="111"/>
    </row>
    <row r="51" spans="1:6">
      <c r="A51" s="128">
        <v>23</v>
      </c>
      <c r="B51" s="84" t="s">
        <v>71</v>
      </c>
      <c r="C51" s="111">
        <v>775.93197349325999</v>
      </c>
      <c r="D51" s="110">
        <v>778.69382995627984</v>
      </c>
    </row>
    <row r="52" spans="1:6">
      <c r="A52" s="128">
        <v>24</v>
      </c>
      <c r="B52" s="129" t="s">
        <v>94</v>
      </c>
      <c r="C52" s="64">
        <v>14262.724583539542</v>
      </c>
      <c r="D52" s="65">
        <v>11903.637299718876</v>
      </c>
      <c r="F52" s="57"/>
    </row>
    <row r="53" spans="1:6">
      <c r="A53" s="127"/>
      <c r="B53" s="130" t="s">
        <v>8</v>
      </c>
      <c r="C53" s="118"/>
      <c r="D53" s="118"/>
    </row>
    <row r="54" spans="1:6">
      <c r="A54" s="128">
        <v>25</v>
      </c>
      <c r="B54" s="84" t="s">
        <v>8</v>
      </c>
      <c r="C54" s="119">
        <v>5.4402787416140304E-2</v>
      </c>
      <c r="D54" s="120">
        <v>6.5416461401648224E-2</v>
      </c>
    </row>
    <row r="55" spans="1:6">
      <c r="A55" s="128" t="s">
        <v>321</v>
      </c>
      <c r="B55" s="84" t="s">
        <v>322</v>
      </c>
      <c r="C55" s="119">
        <v>5.4402787416140304E-2</v>
      </c>
      <c r="D55" s="120">
        <v>6.5416461401648224E-2</v>
      </c>
    </row>
    <row r="56" spans="1:6">
      <c r="A56" s="128" t="s">
        <v>323</v>
      </c>
      <c r="B56" s="84" t="s">
        <v>324</v>
      </c>
      <c r="C56" s="119">
        <v>5.4402787416140304E-2</v>
      </c>
      <c r="D56" s="120">
        <v>6.139302113687007E-2</v>
      </c>
    </row>
    <row r="57" spans="1:6">
      <c r="A57" s="128">
        <v>26</v>
      </c>
      <c r="B57" s="84" t="s">
        <v>325</v>
      </c>
      <c r="C57" s="119">
        <v>0.03</v>
      </c>
      <c r="D57" s="120">
        <v>3.1966073760635552E-2</v>
      </c>
    </row>
    <row r="58" spans="1:6">
      <c r="A58" s="128">
        <v>27</v>
      </c>
      <c r="B58" s="84" t="s">
        <v>326</v>
      </c>
      <c r="C58" s="119">
        <v>0</v>
      </c>
      <c r="D58" s="120">
        <v>0</v>
      </c>
    </row>
    <row r="59" spans="1:6">
      <c r="A59" s="128" t="s">
        <v>327</v>
      </c>
      <c r="B59" s="84" t="s">
        <v>328</v>
      </c>
      <c r="C59" s="119">
        <v>0</v>
      </c>
      <c r="D59" s="120">
        <v>0</v>
      </c>
    </row>
    <row r="60" spans="1:6">
      <c r="A60" s="127"/>
      <c r="B60" s="130" t="s">
        <v>329</v>
      </c>
      <c r="C60" s="118"/>
      <c r="D60" s="118"/>
    </row>
    <row r="61" spans="1:6">
      <c r="A61" s="128" t="s">
        <v>330</v>
      </c>
      <c r="B61" s="84" t="s">
        <v>331</v>
      </c>
      <c r="C61" s="88">
        <v>0</v>
      </c>
      <c r="D61" s="82">
        <v>0</v>
      </c>
    </row>
    <row r="62" spans="1:6">
      <c r="A62" s="127"/>
      <c r="B62" s="130" t="s">
        <v>332</v>
      </c>
      <c r="C62" s="118"/>
      <c r="D62" s="118"/>
    </row>
    <row r="63" spans="1:6">
      <c r="A63" s="126">
        <v>28</v>
      </c>
      <c r="B63" s="131" t="s">
        <v>333</v>
      </c>
      <c r="C63" s="118">
        <v>0</v>
      </c>
      <c r="D63" s="318">
        <v>0</v>
      </c>
    </row>
    <row r="64" spans="1:6">
      <c r="A64" s="126">
        <v>29</v>
      </c>
      <c r="B64" s="131" t="s">
        <v>334</v>
      </c>
      <c r="C64" s="118">
        <v>0</v>
      </c>
      <c r="D64" s="318">
        <v>0</v>
      </c>
    </row>
    <row r="65" spans="1:5" ht="21.6">
      <c r="A65" s="126">
        <v>30</v>
      </c>
      <c r="B65" s="131" t="s">
        <v>335</v>
      </c>
      <c r="C65" s="118">
        <v>14262.724583539541</v>
      </c>
      <c r="D65" s="318">
        <v>11903.637299718872</v>
      </c>
    </row>
    <row r="66" spans="1:5" ht="21.6">
      <c r="A66" s="126" t="s">
        <v>336</v>
      </c>
      <c r="B66" s="131" t="s">
        <v>337</v>
      </c>
      <c r="C66" s="118">
        <v>14262.724583539541</v>
      </c>
      <c r="D66" s="318">
        <v>12683.751598088871</v>
      </c>
      <c r="E66" s="319"/>
    </row>
    <row r="67" spans="1:5" ht="21.6">
      <c r="A67" s="126">
        <v>31</v>
      </c>
      <c r="B67" s="131" t="s">
        <v>338</v>
      </c>
      <c r="C67" s="119">
        <v>5.4402787416140311E-2</v>
      </c>
      <c r="D67" s="229">
        <v>6.5416461401648238E-2</v>
      </c>
    </row>
    <row r="68" spans="1:5" ht="21.6">
      <c r="A68" s="126" t="s">
        <v>339</v>
      </c>
      <c r="B68" s="131" t="s">
        <v>340</v>
      </c>
      <c r="C68" s="119">
        <v>5.4402787416140311E-2</v>
      </c>
      <c r="D68" s="229">
        <v>6.1393021136870091E-2</v>
      </c>
    </row>
    <row r="69" spans="1:5">
      <c r="A69" s="2"/>
      <c r="B69" s="292" t="s">
        <v>341</v>
      </c>
      <c r="C69" s="2"/>
      <c r="D69" s="2"/>
    </row>
    <row r="70" spans="1:5">
      <c r="B70" s="123" t="s">
        <v>30</v>
      </c>
    </row>
    <row r="71" spans="1:5">
      <c r="B71" s="123" t="s">
        <v>30</v>
      </c>
    </row>
  </sheetData>
  <sheetProtection algorithmName="SHA-512" hashValue="jB1O7vaKO2ck4ZmfeEOdvaHp8bNlyNfXvDKAGd7uohuGIDn0b0y3d8Me21uhltUZOveFajtmGPwhV44AMXg3Jw==" saltValue="rUtuW4N0NOM8RBjm6SUmfQ==" spinCount="100000" sheet="1" objects="1" scenarios="1"/>
  <hyperlinks>
    <hyperlink ref="D1" location="'Table of contents'!A1" display="Table of contents" xr:uid="{5EA6DC59-D7A3-434F-8450-E9708BD5D9A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F2E6E-E07A-4672-8C93-7666B7FFAC4A}">
  <sheetPr codeName="Blad13">
    <tabColor theme="8"/>
  </sheetPr>
  <dimension ref="A1:B15"/>
  <sheetViews>
    <sheetView showGridLines="0" workbookViewId="0"/>
  </sheetViews>
  <sheetFormatPr defaultRowHeight="14.4"/>
  <cols>
    <col min="1" max="1" width="107.88671875" bestFit="1" customWidth="1"/>
    <col min="2" max="2" width="12.5546875" customWidth="1"/>
  </cols>
  <sheetData>
    <row r="1" spans="1:2">
      <c r="B1" s="329" t="s">
        <v>0</v>
      </c>
    </row>
    <row r="2" spans="1:2">
      <c r="A2" s="298" t="s">
        <v>342</v>
      </c>
      <c r="B2" s="298" t="s">
        <v>30</v>
      </c>
    </row>
    <row r="3" spans="1:2" ht="25.95" customHeight="1">
      <c r="A3" s="73" t="s">
        <v>36</v>
      </c>
      <c r="B3" s="132" t="s">
        <v>343</v>
      </c>
    </row>
    <row r="4" spans="1:2">
      <c r="A4" s="134" t="s">
        <v>344</v>
      </c>
      <c r="B4" s="112">
        <v>13739.760185488931</v>
      </c>
    </row>
    <row r="5" spans="1:2">
      <c r="A5" s="135" t="s">
        <v>345</v>
      </c>
      <c r="B5" s="111">
        <v>0</v>
      </c>
    </row>
    <row r="6" spans="1:2">
      <c r="A6" s="134" t="s">
        <v>346</v>
      </c>
      <c r="B6" s="112">
        <v>13739.760185488931</v>
      </c>
    </row>
    <row r="7" spans="1:2">
      <c r="A7" s="135" t="s">
        <v>347</v>
      </c>
      <c r="B7" s="111">
        <v>0</v>
      </c>
    </row>
    <row r="8" spans="1:2">
      <c r="A8" s="135" t="s">
        <v>348</v>
      </c>
      <c r="B8" s="111">
        <v>830.37454535000018</v>
      </c>
    </row>
    <row r="9" spans="1:2">
      <c r="A9" s="135" t="s">
        <v>349</v>
      </c>
      <c r="B9" s="111">
        <v>0</v>
      </c>
    </row>
    <row r="10" spans="1:2">
      <c r="A10" s="135" t="s">
        <v>350</v>
      </c>
      <c r="B10" s="111">
        <v>522.06788851893214</v>
      </c>
    </row>
    <row r="11" spans="1:2">
      <c r="A11" s="135" t="s">
        <v>351</v>
      </c>
      <c r="B11" s="111">
        <v>11154.468371767629</v>
      </c>
    </row>
    <row r="12" spans="1:2">
      <c r="A12" s="135" t="s">
        <v>352</v>
      </c>
      <c r="B12" s="111">
        <v>983.90439238409238</v>
      </c>
    </row>
    <row r="13" spans="1:2">
      <c r="A13" s="135" t="s">
        <v>353</v>
      </c>
      <c r="B13" s="111">
        <v>79.257597066596901</v>
      </c>
    </row>
    <row r="14" spans="1:2">
      <c r="A14" s="135" t="s">
        <v>354</v>
      </c>
      <c r="B14" s="111">
        <v>70.416306031678644</v>
      </c>
    </row>
    <row r="15" spans="1:2">
      <c r="A15" s="135" t="s">
        <v>355</v>
      </c>
      <c r="B15" s="111">
        <v>99.271084369999784</v>
      </c>
    </row>
  </sheetData>
  <sheetProtection algorithmName="SHA-512" hashValue="ngPdzJjTiEtKJpCA92Ssm+KSLCxKwfXaYW8Fgt8U9sjzZYyjJHvoY3fs9gp2rgTbPDJcXbUK827H5ty24i3oaw==" saltValue="crWXHOzbtQsYuO5G+2oQdA==" spinCount="100000" sheet="1" objects="1" scenarios="1"/>
  <hyperlinks>
    <hyperlink ref="B1" location="'Table of contents'!A1" display="Table of contents" xr:uid="{E994DCA8-9A61-4419-9E2B-20D2D58617BA}"/>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4975-AA56-4F9C-9C31-6FF30977E767}">
  <sheetPr codeName="Blad14">
    <tabColor theme="8"/>
  </sheetPr>
  <dimension ref="A1:I38"/>
  <sheetViews>
    <sheetView showGridLines="0" workbookViewId="0"/>
  </sheetViews>
  <sheetFormatPr defaultRowHeight="14.4"/>
  <cols>
    <col min="1" max="1" width="60.88671875" bestFit="1" customWidth="1"/>
    <col min="2" max="9" width="12.5546875" customWidth="1"/>
  </cols>
  <sheetData>
    <row r="1" spans="1:9">
      <c r="I1" s="329" t="s">
        <v>0</v>
      </c>
    </row>
    <row r="2" spans="1:9">
      <c r="A2" s="298" t="s">
        <v>356</v>
      </c>
      <c r="B2" s="215"/>
      <c r="C2" s="215"/>
      <c r="D2" s="215"/>
      <c r="E2" s="215"/>
      <c r="F2" s="215"/>
      <c r="G2" s="215"/>
      <c r="H2" s="215"/>
      <c r="I2" s="215"/>
    </row>
    <row r="3" spans="1:9">
      <c r="A3" s="96" t="s">
        <v>169</v>
      </c>
      <c r="B3" s="109"/>
      <c r="C3" s="109"/>
      <c r="D3" s="109"/>
      <c r="E3" s="109"/>
      <c r="F3" s="109"/>
      <c r="G3" s="109"/>
      <c r="H3" s="109"/>
      <c r="I3" s="109"/>
    </row>
    <row r="4" spans="1:9">
      <c r="A4" s="80"/>
      <c r="B4" s="350" t="s">
        <v>357</v>
      </c>
      <c r="C4" s="351"/>
      <c r="D4" s="351"/>
      <c r="E4" s="352"/>
      <c r="F4" s="350" t="s">
        <v>358</v>
      </c>
      <c r="G4" s="351"/>
      <c r="H4" s="351"/>
      <c r="I4" s="352"/>
    </row>
    <row r="5" spans="1:9">
      <c r="A5" s="80" t="s">
        <v>359</v>
      </c>
      <c r="B5" s="155">
        <v>44926</v>
      </c>
      <c r="C5" s="156">
        <v>44834</v>
      </c>
      <c r="D5" s="155">
        <v>44742</v>
      </c>
      <c r="E5" s="156">
        <v>44651</v>
      </c>
      <c r="F5" s="155">
        <v>44926</v>
      </c>
      <c r="G5" s="156">
        <v>44834</v>
      </c>
      <c r="H5" s="155">
        <v>44742</v>
      </c>
      <c r="I5" s="156">
        <v>44651</v>
      </c>
    </row>
    <row r="6" spans="1:9">
      <c r="A6" s="80" t="s">
        <v>360</v>
      </c>
      <c r="B6" s="157">
        <v>3</v>
      </c>
      <c r="C6" s="80">
        <v>3</v>
      </c>
      <c r="D6" s="157">
        <v>3</v>
      </c>
      <c r="E6" s="80">
        <v>3</v>
      </c>
      <c r="F6" s="157">
        <v>3</v>
      </c>
      <c r="G6" s="80">
        <v>3</v>
      </c>
      <c r="H6" s="157">
        <v>3</v>
      </c>
      <c r="I6" s="80">
        <v>3</v>
      </c>
    </row>
    <row r="7" spans="1:9">
      <c r="A7" s="95" t="s">
        <v>361</v>
      </c>
      <c r="B7" s="118"/>
      <c r="C7" s="118"/>
      <c r="D7" s="118"/>
      <c r="E7" s="118"/>
      <c r="F7" s="118"/>
      <c r="G7" s="118"/>
      <c r="H7" s="118"/>
      <c r="I7" s="118"/>
    </row>
    <row r="8" spans="1:9">
      <c r="A8" s="82" t="s">
        <v>103</v>
      </c>
      <c r="B8" s="154"/>
      <c r="C8" s="154"/>
      <c r="D8" s="154"/>
      <c r="E8" s="154"/>
      <c r="F8" s="111">
        <v>800499.62112987821</v>
      </c>
      <c r="G8" s="110">
        <v>805861.71124366706</v>
      </c>
      <c r="H8" s="111">
        <v>866519.07578558766</v>
      </c>
      <c r="I8" s="110">
        <v>1098440.3954996427</v>
      </c>
    </row>
    <row r="9" spans="1:9">
      <c r="A9" s="95" t="s">
        <v>362</v>
      </c>
      <c r="B9" s="111"/>
      <c r="C9" s="111"/>
      <c r="D9" s="111"/>
      <c r="E9" s="111"/>
      <c r="F9" s="111"/>
      <c r="G9" s="111"/>
      <c r="H9" s="111"/>
      <c r="I9" s="111"/>
    </row>
    <row r="10" spans="1:9">
      <c r="A10" s="92" t="s">
        <v>363</v>
      </c>
      <c r="B10" s="112">
        <v>5127679.2719880193</v>
      </c>
      <c r="C10" s="150">
        <v>4947775.6866643177</v>
      </c>
      <c r="D10" s="112">
        <v>4720568.5471430682</v>
      </c>
      <c r="E10" s="150">
        <v>4697080.0015604468</v>
      </c>
      <c r="F10" s="112">
        <v>298520.32391704939</v>
      </c>
      <c r="G10" s="150">
        <v>281928.96275248105</v>
      </c>
      <c r="H10" s="112">
        <v>268101.52928012697</v>
      </c>
      <c r="I10" s="150">
        <v>272212.76315006713</v>
      </c>
    </row>
    <row r="11" spans="1:9">
      <c r="A11" s="82" t="s">
        <v>364</v>
      </c>
      <c r="B11" s="151">
        <v>4442125.9406213555</v>
      </c>
      <c r="C11" s="110">
        <v>4403373.1055166665</v>
      </c>
      <c r="D11" s="111">
        <v>4189210.28939</v>
      </c>
      <c r="E11" s="110">
        <v>4062248.1868766672</v>
      </c>
      <c r="F11" s="111">
        <v>222106.29703173446</v>
      </c>
      <c r="G11" s="110">
        <v>220168.65527583333</v>
      </c>
      <c r="H11" s="111">
        <v>209460.51446949996</v>
      </c>
      <c r="I11" s="110">
        <v>203112.40934383334</v>
      </c>
    </row>
    <row r="12" spans="1:9">
      <c r="A12" s="82" t="s">
        <v>365</v>
      </c>
      <c r="B12" s="111">
        <v>685553.33136666322</v>
      </c>
      <c r="C12" s="110">
        <v>544402.58114765154</v>
      </c>
      <c r="D12" s="111">
        <v>531358.25775306835</v>
      </c>
      <c r="E12" s="110">
        <v>634831.81468378101</v>
      </c>
      <c r="F12" s="111">
        <v>76414.026885314932</v>
      </c>
      <c r="G12" s="110">
        <v>61760.307476647729</v>
      </c>
      <c r="H12" s="111">
        <v>58641.014810626926</v>
      </c>
      <c r="I12" s="110">
        <v>69100.353806233805</v>
      </c>
    </row>
    <row r="13" spans="1:9">
      <c r="A13" s="92" t="s">
        <v>366</v>
      </c>
      <c r="B13" s="112">
        <v>91424.088028919345</v>
      </c>
      <c r="C13" s="150">
        <v>27692.134458525779</v>
      </c>
      <c r="D13" s="112">
        <v>71982.995162987034</v>
      </c>
      <c r="E13" s="150">
        <v>275830.29876000842</v>
      </c>
      <c r="F13" s="112">
        <v>87963.726808045249</v>
      </c>
      <c r="G13" s="150">
        <v>27486.185728210075</v>
      </c>
      <c r="H13" s="112">
        <v>71512.083928987427</v>
      </c>
      <c r="I13" s="150">
        <v>275347.77445401548</v>
      </c>
    </row>
    <row r="14" spans="1:9">
      <c r="A14" s="82" t="s">
        <v>367</v>
      </c>
      <c r="B14" s="111">
        <v>0</v>
      </c>
      <c r="C14" s="110">
        <v>0</v>
      </c>
      <c r="D14" s="111">
        <v>0</v>
      </c>
      <c r="E14" s="110">
        <v>0</v>
      </c>
      <c r="F14" s="111">
        <v>0</v>
      </c>
      <c r="G14" s="110">
        <v>0</v>
      </c>
      <c r="H14" s="111">
        <v>0</v>
      </c>
      <c r="I14" s="110">
        <v>0</v>
      </c>
    </row>
    <row r="15" spans="1:9">
      <c r="A15" s="82" t="s">
        <v>368</v>
      </c>
      <c r="B15" s="111">
        <v>41670.939414309767</v>
      </c>
      <c r="C15" s="110">
        <v>25610.126608928458</v>
      </c>
      <c r="D15" s="111">
        <v>25099.661829653713</v>
      </c>
      <c r="E15" s="110">
        <v>18076.319829784436</v>
      </c>
      <c r="F15" s="111">
        <v>38210.578193435678</v>
      </c>
      <c r="G15" s="110">
        <v>25404.177878612758</v>
      </c>
      <c r="H15" s="111">
        <v>24628.750595654099</v>
      </c>
      <c r="I15" s="110">
        <v>17593.795523791472</v>
      </c>
    </row>
    <row r="16" spans="1:9">
      <c r="A16" s="82" t="s">
        <v>369</v>
      </c>
      <c r="B16" s="111">
        <v>49753.148614609578</v>
      </c>
      <c r="C16" s="110">
        <v>2082.0078495973225</v>
      </c>
      <c r="D16" s="111">
        <v>46883.333333333336</v>
      </c>
      <c r="E16" s="110">
        <v>257753.97893022402</v>
      </c>
      <c r="F16" s="111">
        <v>49753.148614609578</v>
      </c>
      <c r="G16" s="110">
        <v>2082.0078495973225</v>
      </c>
      <c r="H16" s="111">
        <v>46883.333333333336</v>
      </c>
      <c r="I16" s="110">
        <v>257753.97893022402</v>
      </c>
    </row>
    <row r="17" spans="1:9">
      <c r="A17" s="92" t="s">
        <v>370</v>
      </c>
      <c r="B17" s="154"/>
      <c r="C17" s="154"/>
      <c r="D17" s="154"/>
      <c r="E17" s="154"/>
      <c r="F17" s="112">
        <v>5668.9249766666662</v>
      </c>
      <c r="G17" s="150">
        <v>51.447332244999998</v>
      </c>
      <c r="H17" s="112">
        <v>26.659587689999999</v>
      </c>
      <c r="I17" s="150">
        <v>105.95158072199999</v>
      </c>
    </row>
    <row r="18" spans="1:9">
      <c r="A18" s="92" t="s">
        <v>371</v>
      </c>
      <c r="B18" s="112">
        <v>254811.67260000002</v>
      </c>
      <c r="C18" s="150">
        <v>179710.85886932048</v>
      </c>
      <c r="D18" s="112">
        <v>163708.08175319506</v>
      </c>
      <c r="E18" s="150">
        <v>156818.64262891142</v>
      </c>
      <c r="F18" s="112">
        <v>135908.73930233336</v>
      </c>
      <c r="G18" s="150">
        <v>87237.321986320487</v>
      </c>
      <c r="H18" s="112">
        <v>94399.072723695033</v>
      </c>
      <c r="I18" s="150">
        <v>98059.549174911386</v>
      </c>
    </row>
    <row r="19" spans="1:9">
      <c r="A19" s="82" t="s">
        <v>372</v>
      </c>
      <c r="B19" s="111">
        <v>84433.690183333354</v>
      </c>
      <c r="C19" s="110">
        <v>78734.987704643354</v>
      </c>
      <c r="D19" s="111">
        <v>86336.770826666645</v>
      </c>
      <c r="E19" s="110">
        <v>89724.038423333288</v>
      </c>
      <c r="F19" s="111">
        <v>84433.690183333354</v>
      </c>
      <c r="G19" s="110">
        <v>78734.987704643354</v>
      </c>
      <c r="H19" s="111">
        <v>86336.770826666645</v>
      </c>
      <c r="I19" s="110">
        <v>89724.038423333288</v>
      </c>
    </row>
    <row r="20" spans="1:9">
      <c r="A20" s="82" t="s">
        <v>373</v>
      </c>
      <c r="B20" s="111">
        <v>45217</v>
      </c>
      <c r="C20" s="110">
        <v>3635.3060246771302</v>
      </c>
      <c r="D20" s="111">
        <v>4414.4593165284159</v>
      </c>
      <c r="E20" s="110">
        <v>5242.9268855780892</v>
      </c>
      <c r="F20" s="111">
        <v>45217</v>
      </c>
      <c r="G20" s="110">
        <v>3635.3060246771302</v>
      </c>
      <c r="H20" s="111">
        <v>4414.4593165284159</v>
      </c>
      <c r="I20" s="110">
        <v>5242.9268855780892</v>
      </c>
    </row>
    <row r="21" spans="1:9">
      <c r="A21" s="82" t="s">
        <v>374</v>
      </c>
      <c r="B21" s="111">
        <v>125160.98241666667</v>
      </c>
      <c r="C21" s="110">
        <v>97340.565139999992</v>
      </c>
      <c r="D21" s="111">
        <v>72956.851609999998</v>
      </c>
      <c r="E21" s="110">
        <v>61851.677320000003</v>
      </c>
      <c r="F21" s="111">
        <v>6258.0491190000002</v>
      </c>
      <c r="G21" s="110">
        <v>4867.0282569999999</v>
      </c>
      <c r="H21" s="111">
        <v>3647.8425804999997</v>
      </c>
      <c r="I21" s="110">
        <v>3092.5838659999999</v>
      </c>
    </row>
    <row r="22" spans="1:9">
      <c r="A22" s="92" t="s">
        <v>375</v>
      </c>
      <c r="B22" s="112">
        <v>719517.50438403001</v>
      </c>
      <c r="C22" s="150">
        <v>753998.46419787686</v>
      </c>
      <c r="D22" s="112">
        <v>554703.13911334332</v>
      </c>
      <c r="E22" s="150">
        <v>302521.04891438002</v>
      </c>
      <c r="F22" s="112">
        <v>263993.01362464501</v>
      </c>
      <c r="G22" s="150">
        <v>230725.51760060701</v>
      </c>
      <c r="H22" s="112">
        <v>195216.930540175</v>
      </c>
      <c r="I22" s="150">
        <v>127884.30980050798</v>
      </c>
    </row>
    <row r="23" spans="1:9">
      <c r="A23" s="92" t="s">
        <v>376</v>
      </c>
      <c r="B23" s="112">
        <v>162973.20887333332</v>
      </c>
      <c r="C23" s="150">
        <v>212487.67373666668</v>
      </c>
      <c r="D23" s="112">
        <v>174551.01274999999</v>
      </c>
      <c r="E23" s="150">
        <v>105289.07742999999</v>
      </c>
      <c r="F23" s="112">
        <v>3964.8554474666662</v>
      </c>
      <c r="G23" s="150">
        <v>4249.7534747333339</v>
      </c>
      <c r="H23" s="112">
        <v>4241.9100281000001</v>
      </c>
      <c r="I23" s="150">
        <v>3329.8804528999999</v>
      </c>
    </row>
    <row r="24" spans="1:9">
      <c r="A24" s="92" t="s">
        <v>377</v>
      </c>
      <c r="B24" s="154"/>
      <c r="C24" s="154"/>
      <c r="D24" s="154"/>
      <c r="E24" s="154"/>
      <c r="F24" s="112">
        <v>796019.58407620632</v>
      </c>
      <c r="G24" s="150">
        <v>631679.18887459708</v>
      </c>
      <c r="H24" s="112">
        <v>633498.18608877447</v>
      </c>
      <c r="I24" s="150">
        <v>776940.228613124</v>
      </c>
    </row>
    <row r="25" spans="1:9">
      <c r="A25" s="95" t="s">
        <v>378</v>
      </c>
      <c r="B25" s="112"/>
      <c r="C25" s="112"/>
      <c r="D25" s="112"/>
      <c r="E25" s="112"/>
      <c r="F25" s="112"/>
      <c r="G25" s="112"/>
      <c r="H25" s="112"/>
      <c r="I25" s="112"/>
    </row>
    <row r="26" spans="1:9">
      <c r="A26" s="92" t="s">
        <v>379</v>
      </c>
      <c r="B26" s="112">
        <v>0</v>
      </c>
      <c r="C26" s="150">
        <v>0</v>
      </c>
      <c r="D26" s="112">
        <v>0</v>
      </c>
      <c r="E26" s="150">
        <v>0</v>
      </c>
      <c r="F26" s="112">
        <v>0</v>
      </c>
      <c r="G26" s="150">
        <v>0</v>
      </c>
      <c r="H26" s="112">
        <v>0</v>
      </c>
      <c r="I26" s="150">
        <v>0</v>
      </c>
    </row>
    <row r="27" spans="1:9">
      <c r="A27" s="92" t="s">
        <v>380</v>
      </c>
      <c r="B27" s="112">
        <v>281959.42448519473</v>
      </c>
      <c r="C27" s="150">
        <v>285974.25156635366</v>
      </c>
      <c r="D27" s="112">
        <v>331238.34027345019</v>
      </c>
      <c r="E27" s="150">
        <v>227919.69654327058</v>
      </c>
      <c r="F27" s="112">
        <v>273517.00724393054</v>
      </c>
      <c r="G27" s="150">
        <v>273408.59123874997</v>
      </c>
      <c r="H27" s="112">
        <v>322830.32350985485</v>
      </c>
      <c r="I27" s="150">
        <v>219727.28858725872</v>
      </c>
    </row>
    <row r="28" spans="1:9">
      <c r="A28" s="92" t="s">
        <v>381</v>
      </c>
      <c r="B28" s="112">
        <v>44381.996726126497</v>
      </c>
      <c r="C28" s="150">
        <v>51496.713866269492</v>
      </c>
      <c r="D28" s="112">
        <v>27535.724434111446</v>
      </c>
      <c r="E28" s="150">
        <v>105907.19554171384</v>
      </c>
      <c r="F28" s="112">
        <v>44381.996726126497</v>
      </c>
      <c r="G28" s="150">
        <v>51496.713866269492</v>
      </c>
      <c r="H28" s="112">
        <v>27535.724434111446</v>
      </c>
      <c r="I28" s="150">
        <v>65907.195541713838</v>
      </c>
    </row>
    <row r="29" spans="1:9" ht="31.8">
      <c r="A29" s="114" t="s">
        <v>382</v>
      </c>
      <c r="B29" s="154"/>
      <c r="C29" s="154"/>
      <c r="D29" s="154"/>
      <c r="E29" s="154"/>
      <c r="F29" s="111">
        <v>0</v>
      </c>
      <c r="G29" s="110">
        <v>0</v>
      </c>
      <c r="H29" s="111">
        <v>0</v>
      </c>
      <c r="I29" s="110">
        <v>0</v>
      </c>
    </row>
    <row r="30" spans="1:9">
      <c r="A30" s="114" t="s">
        <v>383</v>
      </c>
      <c r="B30" s="111"/>
      <c r="C30" s="110"/>
      <c r="D30" s="111"/>
      <c r="E30" s="110"/>
      <c r="F30" s="111">
        <v>0</v>
      </c>
      <c r="G30" s="110">
        <v>0</v>
      </c>
      <c r="H30" s="111">
        <v>0</v>
      </c>
      <c r="I30" s="110">
        <v>0</v>
      </c>
    </row>
    <row r="31" spans="1:9">
      <c r="A31" s="92" t="s">
        <v>384</v>
      </c>
      <c r="B31" s="112">
        <v>326341.42121132131</v>
      </c>
      <c r="C31" s="150">
        <v>337470.96543262317</v>
      </c>
      <c r="D31" s="112">
        <v>358774.06470756169</v>
      </c>
      <c r="E31" s="150">
        <v>333826.89208498434</v>
      </c>
      <c r="F31" s="112">
        <v>317899.00397005701</v>
      </c>
      <c r="G31" s="150">
        <v>324905.30510501948</v>
      </c>
      <c r="H31" s="112">
        <v>350366.04794396635</v>
      </c>
      <c r="I31" s="150">
        <v>285634.48412897252</v>
      </c>
    </row>
    <row r="32" spans="1:9">
      <c r="A32" s="147" t="s">
        <v>385</v>
      </c>
      <c r="B32" s="152">
        <v>0</v>
      </c>
      <c r="C32" s="153">
        <v>0</v>
      </c>
      <c r="D32" s="152">
        <v>0</v>
      </c>
      <c r="E32" s="153">
        <v>0</v>
      </c>
      <c r="F32" s="152">
        <v>0</v>
      </c>
      <c r="G32" s="153">
        <v>0</v>
      </c>
      <c r="H32" s="152">
        <v>0</v>
      </c>
      <c r="I32" s="153">
        <v>0</v>
      </c>
    </row>
    <row r="33" spans="1:9">
      <c r="A33" s="147" t="s">
        <v>386</v>
      </c>
      <c r="B33" s="152">
        <v>0</v>
      </c>
      <c r="C33" s="153">
        <v>0</v>
      </c>
      <c r="D33" s="152">
        <v>0</v>
      </c>
      <c r="E33" s="153">
        <v>0</v>
      </c>
      <c r="F33" s="152">
        <v>0</v>
      </c>
      <c r="G33" s="153">
        <v>0</v>
      </c>
      <c r="H33" s="152">
        <v>0</v>
      </c>
      <c r="I33" s="153">
        <v>0</v>
      </c>
    </row>
    <row r="34" spans="1:9">
      <c r="A34" s="147" t="s">
        <v>387</v>
      </c>
      <c r="B34" s="152">
        <v>326341.42121132126</v>
      </c>
      <c r="C34" s="153">
        <v>337470.96543262317</v>
      </c>
      <c r="D34" s="152">
        <v>358774.06470756169</v>
      </c>
      <c r="E34" s="153">
        <v>333826.89208498434</v>
      </c>
      <c r="F34" s="152">
        <v>317899.00397005701</v>
      </c>
      <c r="G34" s="153">
        <v>324905.30510501948</v>
      </c>
      <c r="H34" s="152">
        <v>350366.04794396635</v>
      </c>
      <c r="I34" s="153">
        <v>285634.48412897252</v>
      </c>
    </row>
    <row r="35" spans="1:9">
      <c r="A35" s="82" t="s">
        <v>388</v>
      </c>
      <c r="B35" s="154"/>
      <c r="C35" s="154"/>
      <c r="D35" s="154"/>
      <c r="E35" s="154"/>
      <c r="F35" s="154"/>
      <c r="G35" s="154"/>
      <c r="H35" s="154"/>
      <c r="I35" s="154"/>
    </row>
    <row r="36" spans="1:9">
      <c r="A36" s="92" t="s">
        <v>389</v>
      </c>
      <c r="B36" s="154"/>
      <c r="C36" s="154"/>
      <c r="D36" s="154"/>
      <c r="E36" s="154"/>
      <c r="F36" s="111">
        <v>800499.62112987821</v>
      </c>
      <c r="G36" s="110">
        <v>805861.71124366706</v>
      </c>
      <c r="H36" s="111">
        <v>866519.07578558766</v>
      </c>
      <c r="I36" s="110">
        <v>1098440.3954996427</v>
      </c>
    </row>
    <row r="37" spans="1:9">
      <c r="A37" s="92" t="s">
        <v>390</v>
      </c>
      <c r="B37" s="154"/>
      <c r="C37" s="154"/>
      <c r="D37" s="154"/>
      <c r="E37" s="154"/>
      <c r="F37" s="111">
        <v>478120.58010948269</v>
      </c>
      <c r="G37" s="110">
        <v>306773.88376957754</v>
      </c>
      <c r="H37" s="111">
        <v>283132.13814480812</v>
      </c>
      <c r="I37" s="110">
        <v>491305.74448415136</v>
      </c>
    </row>
    <row r="38" spans="1:9">
      <c r="A38" s="92" t="s">
        <v>391</v>
      </c>
      <c r="B38" s="154"/>
      <c r="C38" s="154"/>
      <c r="D38" s="154"/>
      <c r="E38" s="154"/>
      <c r="F38" s="149">
        <v>1.6742630508533547</v>
      </c>
      <c r="G38" s="148">
        <v>2.6268915115634872</v>
      </c>
      <c r="H38" s="149">
        <v>3.0604758663688187</v>
      </c>
      <c r="I38" s="148">
        <v>2.2357572811467024</v>
      </c>
    </row>
  </sheetData>
  <sheetProtection algorithmName="SHA-512" hashValue="QpHjW4DTZfSyevNHUL8+9q5nric/VyQ5Gc4hU3UrcoHjXhPo35tNiVC8+4qHG1bydoSb8RHzSFOgeI5lSBKkYA==" saltValue="Rs3PwX84Zh3ZK2gDJ45OHA==" spinCount="100000" sheet="1" objects="1" scenarios="1"/>
  <mergeCells count="2">
    <mergeCell ref="B4:E4"/>
    <mergeCell ref="F4:I4"/>
  </mergeCells>
  <hyperlinks>
    <hyperlink ref="I1" location="'Table of contents'!A1" display="Table of contents" xr:uid="{33D2D50B-E6ED-43BD-AA33-AA02C229B92A}"/>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EFFA-17AC-422A-9D88-FFCBEE4C1172}">
  <sheetPr codeName="Blad15">
    <tabColor theme="8"/>
  </sheetPr>
  <dimension ref="A1:F164"/>
  <sheetViews>
    <sheetView showGridLines="0" workbookViewId="0"/>
  </sheetViews>
  <sheetFormatPr defaultRowHeight="14.4"/>
  <cols>
    <col min="1" max="1" width="53.33203125" style="136" customWidth="1"/>
    <col min="2" max="6" width="12.5546875" style="136" customWidth="1"/>
  </cols>
  <sheetData>
    <row r="1" spans="1:6">
      <c r="F1" s="329" t="s">
        <v>0</v>
      </c>
    </row>
    <row r="2" spans="1:6">
      <c r="A2" s="298" t="s">
        <v>392</v>
      </c>
      <c r="B2" s="335"/>
      <c r="C2" s="357" t="s">
        <v>393</v>
      </c>
      <c r="D2" s="358"/>
      <c r="E2" s="358"/>
      <c r="F2" s="359"/>
    </row>
    <row r="3" spans="1:6">
      <c r="A3" s="96" t="s">
        <v>169</v>
      </c>
      <c r="B3" s="346" t="s">
        <v>394</v>
      </c>
      <c r="C3" s="353"/>
      <c r="D3" s="353"/>
      <c r="E3" s="347"/>
      <c r="F3" s="138" t="s">
        <v>395</v>
      </c>
    </row>
    <row r="4" spans="1:6">
      <c r="A4" s="137"/>
      <c r="B4" s="133" t="s">
        <v>396</v>
      </c>
      <c r="C4" s="138" t="s">
        <v>397</v>
      </c>
      <c r="D4" s="133" t="s">
        <v>398</v>
      </c>
      <c r="E4" s="138" t="s">
        <v>399</v>
      </c>
      <c r="F4" s="87"/>
    </row>
    <row r="5" spans="1:6">
      <c r="A5" s="145" t="s">
        <v>400</v>
      </c>
      <c r="B5" s="140"/>
      <c r="C5" s="140"/>
      <c r="D5" s="140"/>
      <c r="E5" s="140"/>
      <c r="F5" s="140"/>
    </row>
    <row r="6" spans="1:6">
      <c r="A6" s="115" t="s">
        <v>401</v>
      </c>
      <c r="B6" s="142">
        <v>775931.97349</v>
      </c>
      <c r="C6" s="143">
        <v>0</v>
      </c>
      <c r="D6" s="142">
        <v>0</v>
      </c>
      <c r="E6" s="143">
        <v>0</v>
      </c>
      <c r="F6" s="142">
        <v>775931.97349</v>
      </c>
    </row>
    <row r="7" spans="1:6">
      <c r="A7" s="114" t="s">
        <v>4</v>
      </c>
      <c r="B7" s="140">
        <v>775931.97349</v>
      </c>
      <c r="C7" s="139">
        <v>0</v>
      </c>
      <c r="D7" s="140">
        <v>0</v>
      </c>
      <c r="E7" s="139">
        <v>0</v>
      </c>
      <c r="F7" s="140">
        <v>775931.97349</v>
      </c>
    </row>
    <row r="8" spans="1:6">
      <c r="A8" s="114" t="s">
        <v>402</v>
      </c>
      <c r="B8" s="141"/>
      <c r="C8" s="139">
        <v>0</v>
      </c>
      <c r="D8" s="140">
        <v>0</v>
      </c>
      <c r="E8" s="139">
        <v>0</v>
      </c>
      <c r="F8" s="140">
        <v>0</v>
      </c>
    </row>
    <row r="9" spans="1:6">
      <c r="A9" s="115" t="s">
        <v>403</v>
      </c>
      <c r="B9" s="144"/>
      <c r="C9" s="143">
        <v>5363442.8717982788</v>
      </c>
      <c r="D9" s="142">
        <v>173120.73110078499</v>
      </c>
      <c r="E9" s="143">
        <v>1776611.357510936</v>
      </c>
      <c r="F9" s="142">
        <v>6995577.2975699864</v>
      </c>
    </row>
    <row r="10" spans="1:6">
      <c r="A10" s="114" t="s">
        <v>404</v>
      </c>
      <c r="B10" s="141"/>
      <c r="C10" s="139">
        <v>4580100.2878489988</v>
      </c>
      <c r="D10" s="140">
        <v>141073.661148871</v>
      </c>
      <c r="E10" s="139">
        <v>1491108.2524140989</v>
      </c>
      <c r="F10" s="140">
        <v>5976223.5039620753</v>
      </c>
    </row>
    <row r="11" spans="1:6">
      <c r="A11" s="114" t="s">
        <v>405</v>
      </c>
      <c r="B11" s="141"/>
      <c r="C11" s="139">
        <v>783342.58394927997</v>
      </c>
      <c r="D11" s="140">
        <v>32047.069951914</v>
      </c>
      <c r="E11" s="139">
        <v>285503.10509683698</v>
      </c>
      <c r="F11" s="140">
        <v>1019353.7936079116</v>
      </c>
    </row>
    <row r="12" spans="1:6">
      <c r="A12" s="115" t="s">
        <v>406</v>
      </c>
      <c r="B12" s="144"/>
      <c r="C12" s="143">
        <v>1418846.8846084299</v>
      </c>
      <c r="D12" s="142">
        <v>538202.3260266108</v>
      </c>
      <c r="E12" s="143">
        <v>3192570.6984846401</v>
      </c>
      <c r="F12" s="142">
        <v>3484565.6068829456</v>
      </c>
    </row>
    <row r="13" spans="1:6">
      <c r="A13" s="114" t="s">
        <v>407</v>
      </c>
      <c r="B13" s="141"/>
      <c r="C13" s="139">
        <v>0</v>
      </c>
      <c r="D13" s="140">
        <v>0</v>
      </c>
      <c r="E13" s="139">
        <v>0</v>
      </c>
      <c r="F13" s="140">
        <v>0</v>
      </c>
    </row>
    <row r="14" spans="1:6">
      <c r="A14" s="114" t="s">
        <v>408</v>
      </c>
      <c r="B14" s="141"/>
      <c r="C14" s="139">
        <v>1418846.8846084299</v>
      </c>
      <c r="D14" s="140">
        <v>538202.3260266108</v>
      </c>
      <c r="E14" s="139">
        <v>3192570.6984846401</v>
      </c>
      <c r="F14" s="140">
        <v>3484565.6068829456</v>
      </c>
    </row>
    <row r="15" spans="1:6">
      <c r="A15" s="115" t="s">
        <v>409</v>
      </c>
      <c r="B15" s="144"/>
      <c r="C15" s="143">
        <v>0</v>
      </c>
      <c r="D15" s="142">
        <v>0</v>
      </c>
      <c r="E15" s="143">
        <v>0</v>
      </c>
      <c r="F15" s="142"/>
    </row>
    <row r="16" spans="1:6">
      <c r="A16" s="115" t="s">
        <v>410</v>
      </c>
      <c r="B16" s="142">
        <v>0</v>
      </c>
      <c r="C16" s="143">
        <v>73781.714535600011</v>
      </c>
      <c r="D16" s="142">
        <v>0</v>
      </c>
      <c r="E16" s="143">
        <v>13948.589900000001</v>
      </c>
      <c r="F16" s="142">
        <v>13948.589900000001</v>
      </c>
    </row>
    <row r="17" spans="1:6">
      <c r="A17" s="114" t="s">
        <v>411</v>
      </c>
      <c r="B17" s="140">
        <v>0</v>
      </c>
      <c r="C17" s="141"/>
      <c r="D17" s="141"/>
      <c r="E17" s="141"/>
      <c r="F17" s="141"/>
    </row>
    <row r="18" spans="1:6">
      <c r="A18" s="114" t="s">
        <v>412</v>
      </c>
      <c r="B18" s="141"/>
      <c r="C18" s="139">
        <v>73781.714535600011</v>
      </c>
      <c r="D18" s="140">
        <v>0</v>
      </c>
      <c r="E18" s="139">
        <v>13948.589900000001</v>
      </c>
      <c r="F18" s="140">
        <v>13948.589900000001</v>
      </c>
    </row>
    <row r="19" spans="1:6">
      <c r="A19" s="115" t="s">
        <v>413</v>
      </c>
      <c r="B19" s="144"/>
      <c r="C19" s="144"/>
      <c r="D19" s="144"/>
      <c r="E19" s="144"/>
      <c r="F19" s="142">
        <v>11270023.467842931</v>
      </c>
    </row>
    <row r="20" spans="1:6">
      <c r="A20" s="145" t="s">
        <v>414</v>
      </c>
      <c r="B20" s="140"/>
      <c r="C20" s="140"/>
      <c r="D20" s="140"/>
      <c r="E20" s="140"/>
      <c r="F20" s="140"/>
    </row>
    <row r="21" spans="1:6">
      <c r="A21" s="115" t="s">
        <v>415</v>
      </c>
      <c r="B21" s="144"/>
      <c r="C21" s="144"/>
      <c r="D21" s="144"/>
      <c r="E21" s="144"/>
      <c r="F21" s="142">
        <v>0</v>
      </c>
    </row>
    <row r="22" spans="1:6">
      <c r="A22" s="115" t="s">
        <v>416</v>
      </c>
      <c r="B22" s="144"/>
      <c r="C22" s="143">
        <v>34695.432854413441</v>
      </c>
      <c r="D22" s="142">
        <v>38393.446565827435</v>
      </c>
      <c r="E22" s="143">
        <v>2884171.1442687325</v>
      </c>
      <c r="F22" s="142">
        <v>2513671.0201356271</v>
      </c>
    </row>
    <row r="23" spans="1:6">
      <c r="A23" s="115" t="s">
        <v>417</v>
      </c>
      <c r="B23" s="144"/>
      <c r="C23" s="143">
        <v>17.294720000000002</v>
      </c>
      <c r="D23" s="142">
        <v>0</v>
      </c>
      <c r="E23" s="143">
        <v>0</v>
      </c>
      <c r="F23" s="142">
        <v>8.6473600000000008</v>
      </c>
    </row>
    <row r="24" spans="1:6">
      <c r="A24" s="115" t="s">
        <v>418</v>
      </c>
      <c r="B24" s="144"/>
      <c r="C24" s="143">
        <v>410440.73432954296</v>
      </c>
      <c r="D24" s="142">
        <v>185347.79032643369</v>
      </c>
      <c r="E24" s="143">
        <v>9021585.0859629307</v>
      </c>
      <c r="F24" s="142">
        <v>6173413.818518606</v>
      </c>
    </row>
    <row r="25" spans="1:6" ht="21.6">
      <c r="A25" s="114" t="s">
        <v>419</v>
      </c>
      <c r="B25" s="141"/>
      <c r="C25" s="139">
        <v>15594.159679999999</v>
      </c>
      <c r="D25" s="140">
        <v>0</v>
      </c>
      <c r="E25" s="139">
        <v>0</v>
      </c>
      <c r="F25" s="140">
        <v>0</v>
      </c>
    </row>
    <row r="26" spans="1:6" ht="21.6">
      <c r="A26" s="114" t="s">
        <v>420</v>
      </c>
      <c r="B26" s="141"/>
      <c r="C26" s="139">
        <v>305829.17628806253</v>
      </c>
      <c r="D26" s="140">
        <v>31561.389911495</v>
      </c>
      <c r="E26" s="139">
        <v>21925.4125553056</v>
      </c>
      <c r="F26" s="140">
        <v>68289.025139859354</v>
      </c>
    </row>
    <row r="27" spans="1:6" ht="21.6">
      <c r="A27" s="114" t="s">
        <v>421</v>
      </c>
      <c r="B27" s="141"/>
      <c r="C27" s="139">
        <v>1269.5342171987445</v>
      </c>
      <c r="D27" s="140">
        <v>50271.120707666531</v>
      </c>
      <c r="E27" s="139">
        <v>36028.698596336362</v>
      </c>
      <c r="F27" s="140">
        <v>6105124.793378748</v>
      </c>
    </row>
    <row r="28" spans="1:6">
      <c r="A28" s="146" t="s">
        <v>422</v>
      </c>
      <c r="B28" s="141"/>
      <c r="C28" s="139">
        <v>0</v>
      </c>
      <c r="D28" s="140">
        <v>1.4901161193847657E-11</v>
      </c>
      <c r="E28" s="139">
        <v>0</v>
      </c>
      <c r="F28" s="140">
        <v>5597831.9141630903</v>
      </c>
    </row>
    <row r="29" spans="1:6">
      <c r="A29" s="114" t="s">
        <v>423</v>
      </c>
      <c r="B29" s="141"/>
      <c r="C29" s="139">
        <v>87747.864144281688</v>
      </c>
      <c r="D29" s="140">
        <v>103515.27970727214</v>
      </c>
      <c r="E29" s="139">
        <v>8963630.9748112895</v>
      </c>
      <c r="F29" s="140">
        <v>0</v>
      </c>
    </row>
    <row r="30" spans="1:6">
      <c r="A30" s="146" t="s">
        <v>424</v>
      </c>
      <c r="B30" s="141"/>
      <c r="C30" s="139">
        <v>84185.923964908579</v>
      </c>
      <c r="D30" s="140">
        <v>99732.236159472566</v>
      </c>
      <c r="E30" s="139">
        <v>8437681.5719329808</v>
      </c>
      <c r="F30" s="140">
        <v>0</v>
      </c>
    </row>
    <row r="31" spans="1:6" ht="21.6">
      <c r="A31" s="114" t="s">
        <v>425</v>
      </c>
      <c r="B31" s="141"/>
      <c r="C31" s="139">
        <v>0</v>
      </c>
      <c r="D31" s="140">
        <v>0</v>
      </c>
      <c r="E31" s="139">
        <v>0</v>
      </c>
      <c r="F31" s="140">
        <v>0</v>
      </c>
    </row>
    <row r="32" spans="1:6">
      <c r="A32" s="115" t="s">
        <v>426</v>
      </c>
      <c r="B32" s="144"/>
      <c r="C32" s="143">
        <v>0</v>
      </c>
      <c r="D32" s="142">
        <v>0</v>
      </c>
      <c r="E32" s="143">
        <v>0</v>
      </c>
      <c r="F32" s="142">
        <v>0</v>
      </c>
    </row>
    <row r="33" spans="1:6">
      <c r="A33" s="115" t="s">
        <v>427</v>
      </c>
      <c r="B33" s="142"/>
      <c r="C33" s="143">
        <v>291168.38364193239</v>
      </c>
      <c r="D33" s="142">
        <v>-41615.312909082051</v>
      </c>
      <c r="E33" s="143">
        <v>-221589.66031436442</v>
      </c>
      <c r="F33" s="142">
        <v>-70302.124271514127</v>
      </c>
    </row>
    <row r="34" spans="1:6">
      <c r="A34" s="114" t="s">
        <v>428</v>
      </c>
      <c r="B34" s="141"/>
      <c r="C34" s="141"/>
      <c r="D34" s="141"/>
      <c r="E34" s="139"/>
      <c r="F34" s="140"/>
    </row>
    <row r="35" spans="1:6" ht="21.6">
      <c r="A35" s="114" t="s">
        <v>429</v>
      </c>
      <c r="B35" s="141"/>
      <c r="C35" s="139">
        <v>161272.57798000003</v>
      </c>
      <c r="D35" s="140">
        <v>0</v>
      </c>
      <c r="E35" s="139">
        <v>0</v>
      </c>
      <c r="F35" s="140">
        <v>137081.69128300002</v>
      </c>
    </row>
    <row r="36" spans="1:6">
      <c r="A36" s="114" t="s">
        <v>430</v>
      </c>
      <c r="B36" s="141"/>
      <c r="C36" s="139">
        <v>14601.115569999904</v>
      </c>
      <c r="D36" s="140">
        <v>0</v>
      </c>
      <c r="E36" s="139">
        <v>0</v>
      </c>
      <c r="F36" s="140">
        <v>14601.115569999904</v>
      </c>
    </row>
    <row r="37" spans="1:6">
      <c r="A37" s="114" t="s">
        <v>431</v>
      </c>
      <c r="B37" s="141"/>
      <c r="C37" s="139">
        <v>86404.465039999995</v>
      </c>
      <c r="D37" s="140">
        <v>0</v>
      </c>
      <c r="E37" s="139">
        <v>0</v>
      </c>
      <c r="F37" s="140">
        <v>4320.2232519999998</v>
      </c>
    </row>
    <row r="38" spans="1:6">
      <c r="A38" s="114" t="s">
        <v>432</v>
      </c>
      <c r="B38" s="141"/>
      <c r="C38" s="139">
        <v>28890.225051932423</v>
      </c>
      <c r="D38" s="140">
        <v>-41615.312909082051</v>
      </c>
      <c r="E38" s="139">
        <v>-221589.66031436442</v>
      </c>
      <c r="F38" s="140">
        <v>-226305.15437651405</v>
      </c>
    </row>
    <row r="39" spans="1:6">
      <c r="A39" s="114" t="s">
        <v>433</v>
      </c>
      <c r="B39" s="141"/>
      <c r="C39" s="139">
        <v>247193.14909999998</v>
      </c>
      <c r="D39" s="140">
        <v>426647.97282999998</v>
      </c>
      <c r="E39" s="139">
        <v>127413.20001</v>
      </c>
      <c r="F39" s="140">
        <v>40164.194185</v>
      </c>
    </row>
    <row r="40" spans="1:6">
      <c r="A40" s="115" t="s">
        <v>434</v>
      </c>
      <c r="B40" s="144"/>
      <c r="C40" s="144"/>
      <c r="D40" s="144"/>
      <c r="E40" s="144"/>
      <c r="F40" s="142">
        <v>8656955.5559277199</v>
      </c>
    </row>
    <row r="41" spans="1:6">
      <c r="A41" s="115" t="s">
        <v>435</v>
      </c>
      <c r="B41" s="144"/>
      <c r="C41" s="144"/>
      <c r="D41" s="144"/>
      <c r="E41" s="144"/>
      <c r="F41" s="293">
        <v>1.3018460583554636</v>
      </c>
    </row>
    <row r="43" spans="1:6">
      <c r="A43" s="117" t="s">
        <v>392</v>
      </c>
      <c r="B43" s="137"/>
      <c r="C43" s="354" t="s">
        <v>436</v>
      </c>
      <c r="D43" s="355"/>
      <c r="E43" s="355"/>
      <c r="F43" s="356"/>
    </row>
    <row r="44" spans="1:6">
      <c r="A44" s="96" t="s">
        <v>169</v>
      </c>
      <c r="B44" s="346" t="s">
        <v>394</v>
      </c>
      <c r="C44" s="353"/>
      <c r="D44" s="353"/>
      <c r="E44" s="347"/>
      <c r="F44" s="138" t="s">
        <v>395</v>
      </c>
    </row>
    <row r="45" spans="1:6">
      <c r="A45" s="137"/>
      <c r="B45" s="133" t="s">
        <v>396</v>
      </c>
      <c r="C45" s="138" t="s">
        <v>397</v>
      </c>
      <c r="D45" s="133" t="s">
        <v>398</v>
      </c>
      <c r="E45" s="138" t="s">
        <v>399</v>
      </c>
      <c r="F45" s="87"/>
    </row>
    <row r="46" spans="1:6">
      <c r="A46" s="145" t="s">
        <v>400</v>
      </c>
      <c r="B46" s="140"/>
      <c r="C46" s="140"/>
      <c r="D46" s="140"/>
      <c r="E46" s="140"/>
      <c r="F46" s="140"/>
    </row>
    <row r="47" spans="1:6">
      <c r="A47" s="115" t="s">
        <v>401</v>
      </c>
      <c r="B47" s="142">
        <v>776466.00750999991</v>
      </c>
      <c r="C47" s="143">
        <v>0</v>
      </c>
      <c r="D47" s="142">
        <v>0</v>
      </c>
      <c r="E47" s="143">
        <v>0</v>
      </c>
      <c r="F47" s="142">
        <v>776466.00750999991</v>
      </c>
    </row>
    <row r="48" spans="1:6">
      <c r="A48" s="114" t="s">
        <v>4</v>
      </c>
      <c r="B48" s="140">
        <v>776466.00750999991</v>
      </c>
      <c r="C48" s="139">
        <v>0</v>
      </c>
      <c r="D48" s="140">
        <v>0</v>
      </c>
      <c r="E48" s="139">
        <v>0</v>
      </c>
      <c r="F48" s="140">
        <v>776466.00750999991</v>
      </c>
    </row>
    <row r="49" spans="1:6">
      <c r="A49" s="114" t="s">
        <v>402</v>
      </c>
      <c r="B49" s="141"/>
      <c r="C49" s="139">
        <v>0</v>
      </c>
      <c r="D49" s="140">
        <v>0</v>
      </c>
      <c r="E49" s="139">
        <v>0</v>
      </c>
      <c r="F49" s="140">
        <v>0</v>
      </c>
    </row>
    <row r="50" spans="1:6">
      <c r="A50" s="115" t="s">
        <v>403</v>
      </c>
      <c r="B50" s="144"/>
      <c r="C50" s="143">
        <v>5053901.8431879589</v>
      </c>
      <c r="D50" s="142">
        <v>163992.86244211037</v>
      </c>
      <c r="E50" s="143">
        <v>1768135.7177363723</v>
      </c>
      <c r="F50" s="142">
        <v>6707437.5404914347</v>
      </c>
    </row>
    <row r="51" spans="1:6">
      <c r="A51" s="114" t="s">
        <v>404</v>
      </c>
      <c r="B51" s="141"/>
      <c r="C51" s="139">
        <v>4715279.3861100003</v>
      </c>
      <c r="D51" s="140">
        <v>148652.36765000003</v>
      </c>
      <c r="E51" s="139">
        <v>1450973.7534400001</v>
      </c>
      <c r="F51" s="140">
        <v>6071708.9195120009</v>
      </c>
    </row>
    <row r="52" spans="1:6">
      <c r="A52" s="114" t="s">
        <v>405</v>
      </c>
      <c r="B52" s="141"/>
      <c r="C52" s="139">
        <v>338622.45707795862</v>
      </c>
      <c r="D52" s="140">
        <v>15340.494792110332</v>
      </c>
      <c r="E52" s="139">
        <v>317161.96429637203</v>
      </c>
      <c r="F52" s="140">
        <v>635728.620979434</v>
      </c>
    </row>
    <row r="53" spans="1:6">
      <c r="A53" s="115" t="s">
        <v>406</v>
      </c>
      <c r="B53" s="144"/>
      <c r="C53" s="143">
        <v>1123111.4371794127</v>
      </c>
      <c r="D53" s="142">
        <v>289827.35189506126</v>
      </c>
      <c r="E53" s="143">
        <v>3427588.6737216096</v>
      </c>
      <c r="F53" s="142">
        <v>3585438.4788991399</v>
      </c>
    </row>
    <row r="54" spans="1:6">
      <c r="A54" s="114" t="s">
        <v>407</v>
      </c>
      <c r="B54" s="141"/>
      <c r="C54" s="139">
        <v>0</v>
      </c>
      <c r="D54" s="140">
        <v>0</v>
      </c>
      <c r="E54" s="139">
        <v>0</v>
      </c>
      <c r="F54" s="140">
        <v>0</v>
      </c>
    </row>
    <row r="55" spans="1:6">
      <c r="A55" s="114" t="s">
        <v>408</v>
      </c>
      <c r="B55" s="141"/>
      <c r="C55" s="139">
        <v>1123111.4371794127</v>
      </c>
      <c r="D55" s="140">
        <v>289827.35189506126</v>
      </c>
      <c r="E55" s="139">
        <v>3427588.6737216096</v>
      </c>
      <c r="F55" s="140">
        <v>3585438.4788991399</v>
      </c>
    </row>
    <row r="56" spans="1:6">
      <c r="A56" s="115" t="s">
        <v>409</v>
      </c>
      <c r="B56" s="144"/>
      <c r="C56" s="143">
        <v>0</v>
      </c>
      <c r="D56" s="142">
        <v>0</v>
      </c>
      <c r="E56" s="143">
        <v>0</v>
      </c>
      <c r="F56" s="142"/>
    </row>
    <row r="57" spans="1:6">
      <c r="A57" s="115" t="s">
        <v>410</v>
      </c>
      <c r="B57" s="142">
        <v>23251.023590000004</v>
      </c>
      <c r="C57" s="143">
        <v>60433.839690000015</v>
      </c>
      <c r="D57" s="142">
        <v>23690</v>
      </c>
      <c r="E57" s="143">
        <v>9088.6614300000001</v>
      </c>
      <c r="F57" s="142">
        <v>20933.66143</v>
      </c>
    </row>
    <row r="58" spans="1:6">
      <c r="A58" s="114" t="s">
        <v>411</v>
      </c>
      <c r="B58" s="140">
        <v>23251.023590000004</v>
      </c>
      <c r="C58" s="141"/>
      <c r="D58" s="141"/>
      <c r="E58" s="141"/>
      <c r="F58" s="141"/>
    </row>
    <row r="59" spans="1:6">
      <c r="A59" s="114" t="s">
        <v>412</v>
      </c>
      <c r="B59" s="141"/>
      <c r="C59" s="139">
        <v>60433.839690000015</v>
      </c>
      <c r="D59" s="140">
        <v>23690</v>
      </c>
      <c r="E59" s="139">
        <v>9088.6614300000001</v>
      </c>
      <c r="F59" s="140">
        <v>20933.66143</v>
      </c>
    </row>
    <row r="60" spans="1:6">
      <c r="A60" s="115" t="s">
        <v>413</v>
      </c>
      <c r="B60" s="144"/>
      <c r="C60" s="144"/>
      <c r="D60" s="144"/>
      <c r="E60" s="144"/>
      <c r="F60" s="142">
        <v>11090275.688330576</v>
      </c>
    </row>
    <row r="61" spans="1:6">
      <c r="A61" s="145" t="s">
        <v>414</v>
      </c>
      <c r="B61" s="140"/>
      <c r="C61" s="140"/>
      <c r="D61" s="140"/>
      <c r="E61" s="140"/>
      <c r="F61" s="140"/>
    </row>
    <row r="62" spans="1:6">
      <c r="A62" s="115" t="s">
        <v>415</v>
      </c>
      <c r="B62" s="144"/>
      <c r="C62" s="144"/>
      <c r="D62" s="144"/>
      <c r="E62" s="144"/>
      <c r="F62" s="142">
        <v>0</v>
      </c>
    </row>
    <row r="63" spans="1:6">
      <c r="A63" s="115" t="s">
        <v>416</v>
      </c>
      <c r="B63" s="144"/>
      <c r="C63" s="143">
        <v>0</v>
      </c>
      <c r="D63" s="142">
        <v>0</v>
      </c>
      <c r="E63" s="143">
        <v>2898150.4422657304</v>
      </c>
      <c r="F63" s="142">
        <v>2463427.8759258711</v>
      </c>
    </row>
    <row r="64" spans="1:6">
      <c r="A64" s="115" t="s">
        <v>417</v>
      </c>
      <c r="B64" s="144"/>
      <c r="C64" s="143">
        <v>0.29568</v>
      </c>
      <c r="D64" s="142">
        <v>0</v>
      </c>
      <c r="E64" s="143">
        <v>0</v>
      </c>
      <c r="F64" s="142">
        <v>0.14784</v>
      </c>
    </row>
    <row r="65" spans="1:6">
      <c r="A65" s="115" t="s">
        <v>418</v>
      </c>
      <c r="B65" s="144"/>
      <c r="C65" s="143">
        <v>359148.63688963262</v>
      </c>
      <c r="D65" s="142">
        <v>190017.95153635304</v>
      </c>
      <c r="E65" s="143">
        <v>8453903.6156068984</v>
      </c>
      <c r="F65" s="142">
        <v>5743472.1078453958</v>
      </c>
    </row>
    <row r="66" spans="1:6" ht="21.6">
      <c r="A66" s="114" t="s">
        <v>419</v>
      </c>
      <c r="B66" s="141"/>
      <c r="C66" s="139">
        <v>0</v>
      </c>
      <c r="D66" s="140">
        <v>0</v>
      </c>
      <c r="E66" s="139">
        <v>0</v>
      </c>
      <c r="F66" s="140">
        <v>0</v>
      </c>
    </row>
    <row r="67" spans="1:6" ht="21.6">
      <c r="A67" s="114" t="s">
        <v>420</v>
      </c>
      <c r="B67" s="141"/>
      <c r="C67" s="139">
        <v>252132.24354176022</v>
      </c>
      <c r="D67" s="140">
        <v>39241.329931655491</v>
      </c>
      <c r="E67" s="139">
        <v>22140.659992241537</v>
      </c>
      <c r="F67" s="140">
        <v>66974.549312245304</v>
      </c>
    </row>
    <row r="68" spans="1:6" ht="21.6">
      <c r="A68" s="114" t="s">
        <v>421</v>
      </c>
      <c r="B68" s="141"/>
      <c r="C68" s="139">
        <v>726.28614018101985</v>
      </c>
      <c r="D68" s="140">
        <v>5563.525873055637</v>
      </c>
      <c r="E68" s="139">
        <v>79621.235543692586</v>
      </c>
      <c r="F68" s="140">
        <v>5676497.5585331507</v>
      </c>
    </row>
    <row r="69" spans="1:6">
      <c r="A69" s="146" t="s">
        <v>422</v>
      </c>
      <c r="B69" s="141"/>
      <c r="C69" s="139">
        <v>45.921420604243878</v>
      </c>
      <c r="D69" s="140">
        <v>0</v>
      </c>
      <c r="E69" s="139">
        <v>20937.57668812275</v>
      </c>
      <c r="F69" s="140">
        <v>5478771.3839357132</v>
      </c>
    </row>
    <row r="70" spans="1:6">
      <c r="A70" s="114" t="s">
        <v>423</v>
      </c>
      <c r="B70" s="141"/>
      <c r="C70" s="139">
        <v>106290.1072076914</v>
      </c>
      <c r="D70" s="140">
        <v>145213.09573164192</v>
      </c>
      <c r="E70" s="139">
        <v>8352141.7200709647</v>
      </c>
      <c r="F70" s="140">
        <v>0</v>
      </c>
    </row>
    <row r="71" spans="1:6">
      <c r="A71" s="146" t="s">
        <v>424</v>
      </c>
      <c r="B71" s="141"/>
      <c r="C71" s="139">
        <v>102651.34878101041</v>
      </c>
      <c r="D71" s="140">
        <v>142935.11280049081</v>
      </c>
      <c r="E71" s="139">
        <v>8185359.6629004106</v>
      </c>
      <c r="F71" s="140">
        <v>0</v>
      </c>
    </row>
    <row r="72" spans="1:6" ht="21.6">
      <c r="A72" s="114" t="s">
        <v>425</v>
      </c>
      <c r="B72" s="141"/>
      <c r="C72" s="139">
        <v>0</v>
      </c>
      <c r="D72" s="140">
        <v>0</v>
      </c>
      <c r="E72" s="139">
        <v>0</v>
      </c>
      <c r="F72" s="140">
        <v>0</v>
      </c>
    </row>
    <row r="73" spans="1:6">
      <c r="A73" s="115" t="s">
        <v>426</v>
      </c>
      <c r="B73" s="144"/>
      <c r="C73" s="143">
        <v>0</v>
      </c>
      <c r="D73" s="142">
        <v>0</v>
      </c>
      <c r="E73" s="143">
        <v>0</v>
      </c>
      <c r="F73" s="142">
        <v>0</v>
      </c>
    </row>
    <row r="74" spans="1:6">
      <c r="A74" s="115" t="s">
        <v>427</v>
      </c>
      <c r="B74" s="142"/>
      <c r="C74" s="143">
        <v>175406.73578291401</v>
      </c>
      <c r="D74" s="142">
        <v>-26394.892178662161</v>
      </c>
      <c r="E74" s="143">
        <v>-97035.023922642213</v>
      </c>
      <c r="F74" s="142">
        <v>-83771.372766240442</v>
      </c>
    </row>
    <row r="75" spans="1:6">
      <c r="A75" s="114" t="s">
        <v>428</v>
      </c>
      <c r="B75" s="141"/>
      <c r="C75" s="141"/>
      <c r="D75" s="141"/>
      <c r="E75" s="139"/>
      <c r="F75" s="140"/>
    </row>
    <row r="76" spans="1:6" ht="21.6">
      <c r="A76" s="114" t="s">
        <v>429</v>
      </c>
      <c r="B76" s="141"/>
      <c r="C76" s="139">
        <v>0</v>
      </c>
      <c r="D76" s="140">
        <v>0</v>
      </c>
      <c r="E76" s="139">
        <v>105057.18522</v>
      </c>
      <c r="F76" s="140">
        <v>89298.607436999999</v>
      </c>
    </row>
    <row r="77" spans="1:6">
      <c r="A77" s="114" t="s">
        <v>430</v>
      </c>
      <c r="B77" s="141"/>
      <c r="C77" s="139">
        <v>23394.697879999996</v>
      </c>
      <c r="D77" s="140">
        <v>0</v>
      </c>
      <c r="E77" s="139">
        <v>0</v>
      </c>
      <c r="F77" s="140">
        <v>23394.697879999996</v>
      </c>
    </row>
    <row r="78" spans="1:6">
      <c r="A78" s="114" t="s">
        <v>431</v>
      </c>
      <c r="B78" s="141"/>
      <c r="C78" s="139">
        <v>128423.74493999999</v>
      </c>
      <c r="D78" s="140">
        <v>0</v>
      </c>
      <c r="E78" s="139">
        <v>0</v>
      </c>
      <c r="F78" s="140">
        <v>6421.1872469999998</v>
      </c>
    </row>
    <row r="79" spans="1:6">
      <c r="A79" s="114" t="s">
        <v>432</v>
      </c>
      <c r="B79" s="141"/>
      <c r="C79" s="139">
        <v>23588.29296291402</v>
      </c>
      <c r="D79" s="140">
        <v>-26394.892178662161</v>
      </c>
      <c r="E79" s="139">
        <v>-202092.20914264221</v>
      </c>
      <c r="F79" s="140">
        <v>-202885.86533024043</v>
      </c>
    </row>
    <row r="80" spans="1:6">
      <c r="A80" s="114" t="s">
        <v>433</v>
      </c>
      <c r="B80" s="141"/>
      <c r="C80" s="139">
        <v>1113517.3500800002</v>
      </c>
      <c r="D80" s="140">
        <v>0</v>
      </c>
      <c r="E80" s="139">
        <v>0</v>
      </c>
      <c r="F80" s="140">
        <v>55675.867504000009</v>
      </c>
    </row>
    <row r="81" spans="1:6">
      <c r="A81" s="115" t="s">
        <v>434</v>
      </c>
      <c r="B81" s="144"/>
      <c r="C81" s="144"/>
      <c r="D81" s="144"/>
      <c r="E81" s="144"/>
      <c r="F81" s="142">
        <v>8178804.6263490263</v>
      </c>
    </row>
    <row r="82" spans="1:6">
      <c r="A82" s="115" t="s">
        <v>435</v>
      </c>
      <c r="B82" s="144"/>
      <c r="C82" s="144"/>
      <c r="D82" s="144"/>
      <c r="E82" s="144"/>
      <c r="F82" s="293">
        <v>1.355977578019395</v>
      </c>
    </row>
    <row r="84" spans="1:6">
      <c r="A84" s="117" t="s">
        <v>392</v>
      </c>
      <c r="B84" s="137"/>
      <c r="C84" s="354" t="s">
        <v>437</v>
      </c>
      <c r="D84" s="355"/>
      <c r="E84" s="355"/>
      <c r="F84" s="356"/>
    </row>
    <row r="85" spans="1:6">
      <c r="A85" s="96" t="s">
        <v>169</v>
      </c>
      <c r="B85" s="346" t="s">
        <v>394</v>
      </c>
      <c r="C85" s="353"/>
      <c r="D85" s="353"/>
      <c r="E85" s="347"/>
      <c r="F85" s="138" t="s">
        <v>395</v>
      </c>
    </row>
    <row r="86" spans="1:6">
      <c r="A86" s="137"/>
      <c r="B86" s="133" t="s">
        <v>396</v>
      </c>
      <c r="C86" s="138" t="s">
        <v>397</v>
      </c>
      <c r="D86" s="133" t="s">
        <v>398</v>
      </c>
      <c r="E86" s="138" t="s">
        <v>399</v>
      </c>
      <c r="F86" s="87"/>
    </row>
    <row r="87" spans="1:6">
      <c r="A87" s="145" t="s">
        <v>400</v>
      </c>
      <c r="B87" s="140"/>
      <c r="C87" s="140"/>
      <c r="D87" s="140"/>
      <c r="E87" s="140"/>
      <c r="F87" s="140"/>
    </row>
    <row r="88" spans="1:6">
      <c r="A88" s="115" t="s">
        <v>401</v>
      </c>
      <c r="B88" s="142">
        <v>776466.00750999991</v>
      </c>
      <c r="C88" s="143">
        <v>0</v>
      </c>
      <c r="D88" s="142">
        <v>0</v>
      </c>
      <c r="E88" s="143">
        <v>0</v>
      </c>
      <c r="F88" s="142">
        <v>776466.00750999991</v>
      </c>
    </row>
    <row r="89" spans="1:6">
      <c r="A89" s="114" t="s">
        <v>4</v>
      </c>
      <c r="B89" s="140">
        <v>776466.00750999991</v>
      </c>
      <c r="C89" s="139">
        <v>0</v>
      </c>
      <c r="D89" s="140">
        <v>0</v>
      </c>
      <c r="E89" s="139">
        <v>0</v>
      </c>
      <c r="F89" s="140">
        <v>776466.00750999991</v>
      </c>
    </row>
    <row r="90" spans="1:6">
      <c r="A90" s="114" t="s">
        <v>402</v>
      </c>
      <c r="B90" s="141"/>
      <c r="C90" s="139">
        <v>0</v>
      </c>
      <c r="D90" s="140">
        <v>0</v>
      </c>
      <c r="E90" s="139">
        <v>0</v>
      </c>
      <c r="F90" s="140">
        <v>0</v>
      </c>
    </row>
    <row r="91" spans="1:6">
      <c r="A91" s="115" t="s">
        <v>403</v>
      </c>
      <c r="B91" s="144"/>
      <c r="C91" s="143">
        <v>4741446.4617475811</v>
      </c>
      <c r="D91" s="142">
        <v>207515.91510140171</v>
      </c>
      <c r="E91" s="143">
        <v>1790511.2361153073</v>
      </c>
      <c r="F91" s="142">
        <v>6476967.4205893911</v>
      </c>
    </row>
    <row r="92" spans="1:6">
      <c r="A92" s="114" t="s">
        <v>404</v>
      </c>
      <c r="B92" s="141"/>
      <c r="C92" s="139">
        <v>4460008.2806599997</v>
      </c>
      <c r="D92" s="140">
        <v>187792.62554000001</v>
      </c>
      <c r="E92" s="139">
        <v>1467146.87029</v>
      </c>
      <c r="F92" s="140">
        <v>5882557.7311799992</v>
      </c>
    </row>
    <row r="93" spans="1:6">
      <c r="A93" s="114" t="s">
        <v>405</v>
      </c>
      <c r="B93" s="141"/>
      <c r="C93" s="139">
        <v>281438.18108758156</v>
      </c>
      <c r="D93" s="140">
        <v>19723.289561401692</v>
      </c>
      <c r="E93" s="139">
        <v>323364.36582530732</v>
      </c>
      <c r="F93" s="140">
        <v>594409.68940939219</v>
      </c>
    </row>
    <row r="94" spans="1:6">
      <c r="A94" s="115" t="s">
        <v>406</v>
      </c>
      <c r="B94" s="144"/>
      <c r="C94" s="143">
        <v>364093.30340229662</v>
      </c>
      <c r="D94" s="142">
        <v>499324.9213410173</v>
      </c>
      <c r="E94" s="143">
        <v>3523819.1760307029</v>
      </c>
      <c r="F94" s="142">
        <v>3781514.2966612116</v>
      </c>
    </row>
    <row r="95" spans="1:6">
      <c r="A95" s="114" t="s">
        <v>407</v>
      </c>
      <c r="B95" s="141"/>
      <c r="C95" s="139">
        <v>0</v>
      </c>
      <c r="D95" s="140">
        <v>0</v>
      </c>
      <c r="E95" s="139">
        <v>0</v>
      </c>
      <c r="F95" s="140">
        <v>0</v>
      </c>
    </row>
    <row r="96" spans="1:6">
      <c r="A96" s="114" t="s">
        <v>408</v>
      </c>
      <c r="B96" s="141"/>
      <c r="C96" s="139">
        <v>364093.30340229662</v>
      </c>
      <c r="D96" s="140">
        <v>499324.9213410173</v>
      </c>
      <c r="E96" s="139">
        <v>3523819.1760307029</v>
      </c>
      <c r="F96" s="140">
        <v>3781514.2966612116</v>
      </c>
    </row>
    <row r="97" spans="1:6">
      <c r="A97" s="115" t="s">
        <v>409</v>
      </c>
      <c r="B97" s="144"/>
      <c r="C97" s="143">
        <v>0</v>
      </c>
      <c r="D97" s="142">
        <v>0</v>
      </c>
      <c r="E97" s="143">
        <v>0</v>
      </c>
      <c r="F97" s="142"/>
    </row>
    <row r="98" spans="1:6">
      <c r="A98" s="115" t="s">
        <v>410</v>
      </c>
      <c r="B98" s="142">
        <v>39143.976270000043</v>
      </c>
      <c r="C98" s="143">
        <v>72744.208300000522</v>
      </c>
      <c r="D98" s="142">
        <v>150</v>
      </c>
      <c r="E98" s="143">
        <v>8104.4587699999975</v>
      </c>
      <c r="F98" s="142">
        <v>8179.4587699999975</v>
      </c>
    </row>
    <row r="99" spans="1:6">
      <c r="A99" s="114" t="s">
        <v>411</v>
      </c>
      <c r="B99" s="140">
        <v>39143.976270000043</v>
      </c>
      <c r="C99" s="141"/>
      <c r="D99" s="141"/>
      <c r="E99" s="141"/>
      <c r="F99" s="141"/>
    </row>
    <row r="100" spans="1:6">
      <c r="A100" s="114" t="s">
        <v>412</v>
      </c>
      <c r="B100" s="141"/>
      <c r="C100" s="139">
        <v>72744.208300000522</v>
      </c>
      <c r="D100" s="140">
        <v>150</v>
      </c>
      <c r="E100" s="139">
        <v>8104.4587699999975</v>
      </c>
      <c r="F100" s="140">
        <v>8179.4587699999975</v>
      </c>
    </row>
    <row r="101" spans="1:6">
      <c r="A101" s="115" t="s">
        <v>413</v>
      </c>
      <c r="B101" s="144"/>
      <c r="C101" s="144"/>
      <c r="D101" s="144"/>
      <c r="E101" s="144"/>
      <c r="F101" s="142">
        <v>11043127.183530604</v>
      </c>
    </row>
    <row r="102" spans="1:6">
      <c r="A102" s="145" t="s">
        <v>414</v>
      </c>
      <c r="B102" s="140"/>
      <c r="C102" s="140"/>
      <c r="D102" s="140"/>
      <c r="E102" s="140"/>
      <c r="F102" s="140"/>
    </row>
    <row r="103" spans="1:6">
      <c r="A103" s="115" t="s">
        <v>415</v>
      </c>
      <c r="B103" s="144"/>
      <c r="C103" s="144"/>
      <c r="D103" s="144"/>
      <c r="E103" s="144"/>
      <c r="F103" s="142">
        <v>0</v>
      </c>
    </row>
    <row r="104" spans="1:6">
      <c r="A104" s="115" t="s">
        <v>416</v>
      </c>
      <c r="B104" s="144"/>
      <c r="C104" s="143">
        <v>0</v>
      </c>
      <c r="D104" s="142">
        <v>0</v>
      </c>
      <c r="E104" s="143">
        <v>2901268.1361331213</v>
      </c>
      <c r="F104" s="142">
        <v>2466077.9157131533</v>
      </c>
    </row>
    <row r="105" spans="1:6">
      <c r="A105" s="115" t="s">
        <v>417</v>
      </c>
      <c r="B105" s="144"/>
      <c r="C105" s="143">
        <v>27.488779999999998</v>
      </c>
      <c r="D105" s="142">
        <v>0</v>
      </c>
      <c r="E105" s="143">
        <v>0</v>
      </c>
      <c r="F105" s="142">
        <v>13.744389999999999</v>
      </c>
    </row>
    <row r="106" spans="1:6">
      <c r="A106" s="115" t="s">
        <v>418</v>
      </c>
      <c r="B106" s="144"/>
      <c r="C106" s="143">
        <v>454309.76839759958</v>
      </c>
      <c r="D106" s="142">
        <v>116738.13146201165</v>
      </c>
      <c r="E106" s="143">
        <v>7890646.2140025422</v>
      </c>
      <c r="F106" s="142">
        <v>5354586.0291012917</v>
      </c>
    </row>
    <row r="107" spans="1:6" ht="21.6">
      <c r="A107" s="114" t="s">
        <v>419</v>
      </c>
      <c r="B107" s="141"/>
      <c r="C107" s="139">
        <v>0</v>
      </c>
      <c r="D107" s="140">
        <v>0</v>
      </c>
      <c r="E107" s="139">
        <v>0</v>
      </c>
      <c r="F107" s="140">
        <v>0</v>
      </c>
    </row>
    <row r="108" spans="1:6" ht="21.6">
      <c r="A108" s="114" t="s">
        <v>420</v>
      </c>
      <c r="B108" s="141"/>
      <c r="C108" s="139">
        <v>353396.32155988843</v>
      </c>
      <c r="D108" s="140">
        <v>1.4251940059733725</v>
      </c>
      <c r="E108" s="139">
        <v>51860.275150746733</v>
      </c>
      <c r="F108" s="140">
        <v>87200.619903738552</v>
      </c>
    </row>
    <row r="109" spans="1:6" ht="21.6">
      <c r="A109" s="114" t="s">
        <v>421</v>
      </c>
      <c r="B109" s="141"/>
      <c r="C109" s="139">
        <v>904.97934857799112</v>
      </c>
      <c r="D109" s="140">
        <v>1303.8148000475317</v>
      </c>
      <c r="E109" s="139">
        <v>81694.740557302473</v>
      </c>
      <c r="F109" s="140">
        <v>5267385.4091975549</v>
      </c>
    </row>
    <row r="110" spans="1:6">
      <c r="A110" s="146" t="s">
        <v>422</v>
      </c>
      <c r="B110" s="141"/>
      <c r="C110" s="139">
        <v>45.80870858539641</v>
      </c>
      <c r="D110" s="140">
        <v>0</v>
      </c>
      <c r="E110" s="139">
        <v>19868.578397580146</v>
      </c>
      <c r="F110" s="140">
        <v>5085390.2396662598</v>
      </c>
    </row>
    <row r="111" spans="1:6">
      <c r="A111" s="114" t="s">
        <v>423</v>
      </c>
      <c r="B111" s="141"/>
      <c r="C111" s="139">
        <v>100008.46748913314</v>
      </c>
      <c r="D111" s="140">
        <v>115432.89146795815</v>
      </c>
      <c r="E111" s="139">
        <v>7757091.1982944934</v>
      </c>
      <c r="F111" s="140">
        <v>0</v>
      </c>
    </row>
    <row r="112" spans="1:6">
      <c r="A112" s="146" t="s">
        <v>424</v>
      </c>
      <c r="B112" s="141"/>
      <c r="C112" s="139">
        <v>96514.546267032885</v>
      </c>
      <c r="D112" s="140">
        <v>113308.12580071075</v>
      </c>
      <c r="E112" s="139">
        <v>7609382.8506111559</v>
      </c>
      <c r="F112" s="140">
        <v>0</v>
      </c>
    </row>
    <row r="113" spans="1:6" ht="21.6">
      <c r="A113" s="114" t="s">
        <v>425</v>
      </c>
      <c r="B113" s="141"/>
      <c r="C113" s="139">
        <v>0</v>
      </c>
      <c r="D113" s="140">
        <v>0</v>
      </c>
      <c r="E113" s="139">
        <v>0</v>
      </c>
      <c r="F113" s="140">
        <v>0</v>
      </c>
    </row>
    <row r="114" spans="1:6">
      <c r="A114" s="115" t="s">
        <v>426</v>
      </c>
      <c r="B114" s="144"/>
      <c r="C114" s="143">
        <v>0</v>
      </c>
      <c r="D114" s="142">
        <v>0</v>
      </c>
      <c r="E114" s="143">
        <v>0</v>
      </c>
      <c r="F114" s="142">
        <v>0</v>
      </c>
    </row>
    <row r="115" spans="1:6">
      <c r="A115" s="115" t="s">
        <v>427</v>
      </c>
      <c r="B115" s="142"/>
      <c r="C115" s="143">
        <v>184474.12508882137</v>
      </c>
      <c r="D115" s="142">
        <v>-1802.7226449786658</v>
      </c>
      <c r="E115" s="143">
        <v>49358.438247627404</v>
      </c>
      <c r="F115" s="142">
        <v>60180.805859562388</v>
      </c>
    </row>
    <row r="116" spans="1:6">
      <c r="A116" s="114" t="s">
        <v>428</v>
      </c>
      <c r="B116" s="141"/>
      <c r="C116" s="141"/>
      <c r="D116" s="141"/>
      <c r="E116" s="139"/>
      <c r="F116" s="140"/>
    </row>
    <row r="117" spans="1:6" ht="21.6">
      <c r="A117" s="114" t="s">
        <v>429</v>
      </c>
      <c r="B117" s="141"/>
      <c r="C117" s="139">
        <v>0</v>
      </c>
      <c r="D117" s="140">
        <v>0</v>
      </c>
      <c r="E117" s="139">
        <v>70140.389009999984</v>
      </c>
      <c r="F117" s="140">
        <v>59619.330658499995</v>
      </c>
    </row>
    <row r="118" spans="1:6">
      <c r="A118" s="114" t="s">
        <v>430</v>
      </c>
      <c r="B118" s="141"/>
      <c r="C118" s="139">
        <v>1766.9198400000037</v>
      </c>
      <c r="D118" s="140">
        <v>0</v>
      </c>
      <c r="E118" s="139">
        <v>0</v>
      </c>
      <c r="F118" s="140">
        <v>1766.9198400000037</v>
      </c>
    </row>
    <row r="119" spans="1:6">
      <c r="A119" s="114" t="s">
        <v>431</v>
      </c>
      <c r="B119" s="141"/>
      <c r="C119" s="139">
        <v>158653.69858000003</v>
      </c>
      <c r="D119" s="140">
        <v>0</v>
      </c>
      <c r="E119" s="139">
        <v>0</v>
      </c>
      <c r="F119" s="140">
        <v>7932.6849290000018</v>
      </c>
    </row>
    <row r="120" spans="1:6">
      <c r="A120" s="114" t="s">
        <v>432</v>
      </c>
      <c r="B120" s="141"/>
      <c r="C120" s="139">
        <v>24053.506668821326</v>
      </c>
      <c r="D120" s="140">
        <v>-1802.7226449786658</v>
      </c>
      <c r="E120" s="139">
        <v>-20781.950762372584</v>
      </c>
      <c r="F120" s="140">
        <v>-9138.1295679376053</v>
      </c>
    </row>
    <row r="121" spans="1:6">
      <c r="A121" s="114" t="s">
        <v>433</v>
      </c>
      <c r="B121" s="141"/>
      <c r="C121" s="139">
        <v>868863.42511000007</v>
      </c>
      <c r="D121" s="140">
        <v>0</v>
      </c>
      <c r="E121" s="139">
        <v>0</v>
      </c>
      <c r="F121" s="140">
        <v>43443.171255500005</v>
      </c>
    </row>
    <row r="122" spans="1:6">
      <c r="A122" s="115" t="s">
        <v>434</v>
      </c>
      <c r="B122" s="144"/>
      <c r="C122" s="144"/>
      <c r="D122" s="144"/>
      <c r="E122" s="144"/>
      <c r="F122" s="142">
        <v>7924301.6663195072</v>
      </c>
    </row>
    <row r="123" spans="1:6">
      <c r="A123" s="115" t="s">
        <v>435</v>
      </c>
      <c r="B123" s="144"/>
      <c r="C123" s="144"/>
      <c r="D123" s="144"/>
      <c r="E123" s="144"/>
      <c r="F123" s="293">
        <v>1.3935773331884846</v>
      </c>
    </row>
    <row r="125" spans="1:6">
      <c r="A125" s="117" t="s">
        <v>392</v>
      </c>
      <c r="B125" s="137"/>
      <c r="C125" s="354" t="s">
        <v>438</v>
      </c>
      <c r="D125" s="355"/>
      <c r="E125" s="355"/>
      <c r="F125" s="356"/>
    </row>
    <row r="126" spans="1:6">
      <c r="A126" s="96" t="s">
        <v>169</v>
      </c>
      <c r="B126" s="346" t="s">
        <v>394</v>
      </c>
      <c r="C126" s="353"/>
      <c r="D126" s="353"/>
      <c r="E126" s="347"/>
      <c r="F126" s="138" t="s">
        <v>395</v>
      </c>
    </row>
    <row r="127" spans="1:6">
      <c r="A127" s="137"/>
      <c r="B127" s="133" t="s">
        <v>396</v>
      </c>
      <c r="C127" s="138" t="s">
        <v>397</v>
      </c>
      <c r="D127" s="133" t="s">
        <v>398</v>
      </c>
      <c r="E127" s="138" t="s">
        <v>399</v>
      </c>
      <c r="F127" s="87"/>
    </row>
    <row r="128" spans="1:6">
      <c r="A128" s="145" t="s">
        <v>400</v>
      </c>
      <c r="B128" s="140"/>
      <c r="C128" s="140"/>
      <c r="D128" s="140"/>
      <c r="E128" s="140"/>
      <c r="F128" s="140"/>
    </row>
    <row r="129" spans="1:6">
      <c r="A129" s="115" t="s">
        <v>401</v>
      </c>
      <c r="B129" s="142">
        <v>778796.1597099998</v>
      </c>
      <c r="C129" s="143">
        <v>0</v>
      </c>
      <c r="D129" s="142">
        <v>0</v>
      </c>
      <c r="E129" s="143">
        <v>0</v>
      </c>
      <c r="F129" s="142">
        <v>778796.1597099998</v>
      </c>
    </row>
    <row r="130" spans="1:6">
      <c r="A130" s="114" t="s">
        <v>4</v>
      </c>
      <c r="B130" s="140">
        <v>778796.1597099998</v>
      </c>
      <c r="C130" s="139">
        <v>0</v>
      </c>
      <c r="D130" s="140">
        <v>0</v>
      </c>
      <c r="E130" s="139">
        <v>0</v>
      </c>
      <c r="F130" s="140">
        <v>778796.1597099998</v>
      </c>
    </row>
    <row r="131" spans="1:6">
      <c r="A131" s="114" t="s">
        <v>402</v>
      </c>
      <c r="B131" s="141"/>
      <c r="C131" s="139">
        <v>0</v>
      </c>
      <c r="D131" s="140">
        <v>0</v>
      </c>
      <c r="E131" s="139">
        <v>0</v>
      </c>
      <c r="F131" s="140">
        <v>0</v>
      </c>
    </row>
    <row r="132" spans="1:6">
      <c r="A132" s="115" t="s">
        <v>403</v>
      </c>
      <c r="B132" s="144"/>
      <c r="C132" s="143">
        <v>4603749.1657754704</v>
      </c>
      <c r="D132" s="142">
        <v>266252.77150079183</v>
      </c>
      <c r="E132" s="143">
        <v>1837457.9672738744</v>
      </c>
      <c r="F132" s="142">
        <v>6449032.6730950102</v>
      </c>
    </row>
    <row r="133" spans="1:6">
      <c r="A133" s="114" t="s">
        <v>404</v>
      </c>
      <c r="B133" s="141"/>
      <c r="C133" s="139">
        <v>4332112.9127600007</v>
      </c>
      <c r="D133" s="140">
        <v>239346.33269000001</v>
      </c>
      <c r="E133" s="139">
        <v>1505511.0141300005</v>
      </c>
      <c r="F133" s="140">
        <v>5848397.2973075006</v>
      </c>
    </row>
    <row r="134" spans="1:6">
      <c r="A134" s="114" t="s">
        <v>405</v>
      </c>
      <c r="B134" s="141"/>
      <c r="C134" s="139">
        <v>271636.25301546999</v>
      </c>
      <c r="D134" s="140">
        <v>26906.438810791809</v>
      </c>
      <c r="E134" s="139">
        <v>331946.95314387401</v>
      </c>
      <c r="F134" s="140">
        <v>600635.37578750972</v>
      </c>
    </row>
    <row r="135" spans="1:6">
      <c r="A135" s="115" t="s">
        <v>406</v>
      </c>
      <c r="B135" s="144"/>
      <c r="C135" s="143">
        <v>1289324.1385875638</v>
      </c>
      <c r="D135" s="142">
        <v>480626.70282052096</v>
      </c>
      <c r="E135" s="143">
        <v>3168075.0644430448</v>
      </c>
      <c r="F135" s="142">
        <v>3408945.1512133051</v>
      </c>
    </row>
    <row r="136" spans="1:6">
      <c r="A136" s="114" t="s">
        <v>407</v>
      </c>
      <c r="B136" s="141"/>
      <c r="C136" s="139">
        <v>0</v>
      </c>
      <c r="D136" s="140">
        <v>0</v>
      </c>
      <c r="E136" s="139">
        <v>0</v>
      </c>
      <c r="F136" s="140">
        <v>0</v>
      </c>
    </row>
    <row r="137" spans="1:6">
      <c r="A137" s="114" t="s">
        <v>408</v>
      </c>
      <c r="B137" s="141"/>
      <c r="C137" s="139">
        <v>1289324.1385875638</v>
      </c>
      <c r="D137" s="140">
        <v>480626.70282052096</v>
      </c>
      <c r="E137" s="139">
        <v>3168075.0644430448</v>
      </c>
      <c r="F137" s="140">
        <v>3408945.1512133051</v>
      </c>
    </row>
    <row r="138" spans="1:6">
      <c r="A138" s="115" t="s">
        <v>409</v>
      </c>
      <c r="B138" s="144"/>
      <c r="C138" s="143">
        <v>0</v>
      </c>
      <c r="D138" s="142">
        <v>0</v>
      </c>
      <c r="E138" s="143">
        <v>0</v>
      </c>
      <c r="F138" s="142"/>
    </row>
    <row r="139" spans="1:6">
      <c r="A139" s="115" t="s">
        <v>410</v>
      </c>
      <c r="B139" s="142">
        <v>22719.059949999999</v>
      </c>
      <c r="C139" s="143">
        <v>95415.355154650868</v>
      </c>
      <c r="D139" s="142">
        <v>150</v>
      </c>
      <c r="E139" s="143">
        <v>10102.243905350288</v>
      </c>
      <c r="F139" s="142">
        <v>10177.243905350288</v>
      </c>
    </row>
    <row r="140" spans="1:6">
      <c r="A140" s="114" t="s">
        <v>411</v>
      </c>
      <c r="B140" s="140">
        <v>22719.059949999999</v>
      </c>
      <c r="C140" s="141"/>
      <c r="D140" s="141"/>
      <c r="E140" s="141"/>
      <c r="F140" s="141"/>
    </row>
    <row r="141" spans="1:6">
      <c r="A141" s="114" t="s">
        <v>412</v>
      </c>
      <c r="B141" s="141"/>
      <c r="C141" s="139">
        <v>95415.355154650868</v>
      </c>
      <c r="D141" s="140">
        <v>150</v>
      </c>
      <c r="E141" s="139">
        <v>10102.243905350288</v>
      </c>
      <c r="F141" s="140">
        <v>10177.243905350288</v>
      </c>
    </row>
    <row r="142" spans="1:6">
      <c r="A142" s="115" t="s">
        <v>413</v>
      </c>
      <c r="B142" s="144"/>
      <c r="C142" s="144"/>
      <c r="D142" s="144"/>
      <c r="E142" s="144"/>
      <c r="F142" s="142">
        <v>10646951.227923665</v>
      </c>
    </row>
    <row r="143" spans="1:6">
      <c r="A143" s="145" t="s">
        <v>414</v>
      </c>
      <c r="B143" s="140"/>
      <c r="C143" s="140"/>
      <c r="D143" s="140"/>
      <c r="E143" s="140"/>
      <c r="F143" s="140"/>
    </row>
    <row r="144" spans="1:6">
      <c r="A144" s="115" t="s">
        <v>415</v>
      </c>
      <c r="B144" s="144"/>
      <c r="C144" s="144"/>
      <c r="D144" s="144"/>
      <c r="E144" s="144"/>
      <c r="F144" s="142">
        <v>0</v>
      </c>
    </row>
    <row r="145" spans="1:6">
      <c r="A145" s="115" t="s">
        <v>416</v>
      </c>
      <c r="B145" s="144"/>
      <c r="C145" s="143">
        <v>0</v>
      </c>
      <c r="D145" s="142">
        <v>0</v>
      </c>
      <c r="E145" s="143">
        <v>2300430.4509803541</v>
      </c>
      <c r="F145" s="142">
        <v>1955365.8833333012</v>
      </c>
    </row>
    <row r="146" spans="1:6">
      <c r="A146" s="115" t="s">
        <v>417</v>
      </c>
      <c r="B146" s="144"/>
      <c r="C146" s="143">
        <v>0.68188000000000004</v>
      </c>
      <c r="D146" s="142">
        <v>0</v>
      </c>
      <c r="E146" s="143">
        <v>0</v>
      </c>
      <c r="F146" s="142">
        <v>0.34094000000000002</v>
      </c>
    </row>
    <row r="147" spans="1:6">
      <c r="A147" s="115" t="s">
        <v>418</v>
      </c>
      <c r="B147" s="144"/>
      <c r="C147" s="143">
        <v>420275.75096346135</v>
      </c>
      <c r="D147" s="142">
        <v>115125.22782247188</v>
      </c>
      <c r="E147" s="143">
        <v>8388395.193752476</v>
      </c>
      <c r="F147" s="142">
        <v>5677776.4275087696</v>
      </c>
    </row>
    <row r="148" spans="1:6" ht="21.6">
      <c r="A148" s="114" t="s">
        <v>419</v>
      </c>
      <c r="B148" s="141"/>
      <c r="C148" s="139">
        <v>0</v>
      </c>
      <c r="D148" s="140">
        <v>0</v>
      </c>
      <c r="E148" s="139">
        <v>0</v>
      </c>
      <c r="F148" s="140">
        <v>0</v>
      </c>
    </row>
    <row r="149" spans="1:6" ht="21.6">
      <c r="A149" s="114" t="s">
        <v>420</v>
      </c>
      <c r="B149" s="141"/>
      <c r="C149" s="139">
        <v>311424.26753931068</v>
      </c>
      <c r="D149" s="140">
        <v>10301.396995982213</v>
      </c>
      <c r="E149" s="139">
        <v>38331.362899750457</v>
      </c>
      <c r="F149" s="140">
        <v>74624.488151672631</v>
      </c>
    </row>
    <row r="150" spans="1:6" ht="21.6">
      <c r="A150" s="114" t="s">
        <v>421</v>
      </c>
      <c r="B150" s="141"/>
      <c r="C150" s="139">
        <v>233.38479233612119</v>
      </c>
      <c r="D150" s="140">
        <v>720.33228528755899</v>
      </c>
      <c r="E150" s="139">
        <v>101391.60220232009</v>
      </c>
      <c r="F150" s="140">
        <v>5593880.5219570966</v>
      </c>
    </row>
    <row r="151" spans="1:6">
      <c r="A151" s="146" t="s">
        <v>422</v>
      </c>
      <c r="B151" s="141"/>
      <c r="C151" s="139">
        <v>1.4358608878552914</v>
      </c>
      <c r="D151" s="140">
        <v>44.084348637789489</v>
      </c>
      <c r="E151" s="139">
        <v>24084.719833937645</v>
      </c>
      <c r="F151" s="140">
        <v>5389324.717122443</v>
      </c>
    </row>
    <row r="152" spans="1:6">
      <c r="A152" s="114" t="s">
        <v>423</v>
      </c>
      <c r="B152" s="141"/>
      <c r="C152" s="139">
        <v>90075.263831814533</v>
      </c>
      <c r="D152" s="140">
        <v>104103.49854120211</v>
      </c>
      <c r="E152" s="139">
        <v>8248672.2286504051</v>
      </c>
      <c r="F152" s="140">
        <v>0</v>
      </c>
    </row>
    <row r="153" spans="1:6">
      <c r="A153" s="146" t="s">
        <v>424</v>
      </c>
      <c r="B153" s="141"/>
      <c r="C153" s="139">
        <v>88985.123144522498</v>
      </c>
      <c r="D153" s="140">
        <v>101859.47100500231</v>
      </c>
      <c r="E153" s="139">
        <v>8087820.7318554241</v>
      </c>
      <c r="F153" s="140">
        <v>0</v>
      </c>
    </row>
    <row r="154" spans="1:6" ht="21.6">
      <c r="A154" s="114" t="s">
        <v>425</v>
      </c>
      <c r="B154" s="141"/>
      <c r="C154" s="139">
        <v>18542.834800000001</v>
      </c>
      <c r="D154" s="140">
        <v>0</v>
      </c>
      <c r="E154" s="139">
        <v>0</v>
      </c>
      <c r="F154" s="140">
        <v>9271.4174000000003</v>
      </c>
    </row>
    <row r="155" spans="1:6">
      <c r="A155" s="115" t="s">
        <v>426</v>
      </c>
      <c r="B155" s="144"/>
      <c r="C155" s="143">
        <v>0</v>
      </c>
      <c r="D155" s="142">
        <v>0</v>
      </c>
      <c r="E155" s="143">
        <v>0</v>
      </c>
      <c r="F155" s="142">
        <v>0</v>
      </c>
    </row>
    <row r="156" spans="1:6">
      <c r="A156" s="115" t="s">
        <v>427</v>
      </c>
      <c r="B156" s="142"/>
      <c r="C156" s="143">
        <v>278226.47666397074</v>
      </c>
      <c r="D156" s="142">
        <v>8431.7994181760259</v>
      </c>
      <c r="E156" s="143">
        <v>163001.90092324108</v>
      </c>
      <c r="F156" s="142">
        <v>205348.27588970645</v>
      </c>
    </row>
    <row r="157" spans="1:6">
      <c r="A157" s="114" t="s">
        <v>428</v>
      </c>
      <c r="B157" s="141"/>
      <c r="C157" s="141"/>
      <c r="D157" s="141"/>
      <c r="E157" s="139"/>
      <c r="F157" s="140"/>
    </row>
    <row r="158" spans="1:6" ht="21.6">
      <c r="A158" s="114" t="s">
        <v>429</v>
      </c>
      <c r="B158" s="141"/>
      <c r="C158" s="139">
        <v>0</v>
      </c>
      <c r="D158" s="140">
        <v>0</v>
      </c>
      <c r="E158" s="139">
        <v>42120.389010000006</v>
      </c>
      <c r="F158" s="140">
        <v>35802.330658500003</v>
      </c>
    </row>
    <row r="159" spans="1:6">
      <c r="A159" s="114" t="s">
        <v>430</v>
      </c>
      <c r="B159" s="141"/>
      <c r="C159" s="139">
        <v>12387.862640000052</v>
      </c>
      <c r="D159" s="140">
        <v>0</v>
      </c>
      <c r="E159" s="139">
        <v>0</v>
      </c>
      <c r="F159" s="140">
        <v>12387.862640000052</v>
      </c>
    </row>
    <row r="160" spans="1:6">
      <c r="A160" s="114" t="s">
        <v>431</v>
      </c>
      <c r="B160" s="141"/>
      <c r="C160" s="139">
        <v>225005.86100878063</v>
      </c>
      <c r="D160" s="140">
        <v>0</v>
      </c>
      <c r="E160" s="139">
        <v>0</v>
      </c>
      <c r="F160" s="140">
        <v>11250.293050439032</v>
      </c>
    </row>
    <row r="161" spans="1:6">
      <c r="A161" s="114" t="s">
        <v>432</v>
      </c>
      <c r="B161" s="141"/>
      <c r="C161" s="139">
        <v>40832.753015190057</v>
      </c>
      <c r="D161" s="140">
        <v>8431.7994181760259</v>
      </c>
      <c r="E161" s="139">
        <v>120881.51191324108</v>
      </c>
      <c r="F161" s="140">
        <v>145907.78954076738</v>
      </c>
    </row>
    <row r="162" spans="1:6">
      <c r="A162" s="114" t="s">
        <v>433</v>
      </c>
      <c r="B162" s="141"/>
      <c r="C162" s="139">
        <v>607021.17817999993</v>
      </c>
      <c r="D162" s="140">
        <v>0</v>
      </c>
      <c r="E162" s="139">
        <v>0</v>
      </c>
      <c r="F162" s="140">
        <v>30351.058908999999</v>
      </c>
    </row>
    <row r="163" spans="1:6">
      <c r="A163" s="115" t="s">
        <v>434</v>
      </c>
      <c r="B163" s="144"/>
      <c r="C163" s="144"/>
      <c r="D163" s="144"/>
      <c r="E163" s="144"/>
      <c r="F163" s="142">
        <v>7868841.986580777</v>
      </c>
    </row>
    <row r="164" spans="1:6">
      <c r="A164" s="115" t="s">
        <v>435</v>
      </c>
      <c r="B164" s="144"/>
      <c r="C164" s="144"/>
      <c r="D164" s="144"/>
      <c r="E164" s="144"/>
      <c r="F164" s="293">
        <v>1.3530518526208266</v>
      </c>
    </row>
  </sheetData>
  <sheetProtection algorithmName="SHA-512" hashValue="L58pbS5dVfnw2sUrHsrXhteSx6rOIErIh24HmfgsFkM+QxkcJwajTw1xNANdcX8L75sXashrtMn1+mXRHNYaVQ==" saltValue="iDpIa3aW+Y/l7nhxfwiGPA==" spinCount="100000" sheet="1" objects="1" scenarios="1"/>
  <mergeCells count="8">
    <mergeCell ref="B85:E85"/>
    <mergeCell ref="C125:F125"/>
    <mergeCell ref="B126:E126"/>
    <mergeCell ref="B3:E3"/>
    <mergeCell ref="C2:F2"/>
    <mergeCell ref="C43:F43"/>
    <mergeCell ref="B44:E44"/>
    <mergeCell ref="C84:F84"/>
  </mergeCells>
  <hyperlinks>
    <hyperlink ref="F1" location="'Table of contents'!A1" display="Table of contents" xr:uid="{20D42A0E-7E79-4DAE-9C2D-407289E960B8}"/>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6BAE6-AAC7-424F-8BA0-F4736178A466}">
  <sheetPr codeName="Blad16">
    <tabColor theme="8"/>
  </sheetPr>
  <dimension ref="A1:P29"/>
  <sheetViews>
    <sheetView showGridLines="0" zoomScaleNormal="100" workbookViewId="0"/>
  </sheetViews>
  <sheetFormatPr defaultRowHeight="14.4"/>
  <cols>
    <col min="1" max="1" width="26.109375" customWidth="1"/>
    <col min="2" max="2" width="15.33203125" customWidth="1"/>
    <col min="3" max="3" width="15.6640625" customWidth="1"/>
    <col min="4" max="4" width="13.88671875" bestFit="1" customWidth="1"/>
    <col min="5" max="5" width="14.6640625" customWidth="1"/>
    <col min="6" max="6" width="12.5546875" customWidth="1"/>
    <col min="7" max="7" width="13.33203125" customWidth="1"/>
    <col min="8" max="16" width="12.5546875" customWidth="1"/>
  </cols>
  <sheetData>
    <row r="1" spans="1:16">
      <c r="P1" s="329" t="s">
        <v>0</v>
      </c>
    </row>
    <row r="2" spans="1:16">
      <c r="A2" s="298" t="s">
        <v>439</v>
      </c>
      <c r="B2" s="215"/>
      <c r="C2" s="215"/>
      <c r="D2" s="215"/>
      <c r="E2" s="215"/>
      <c r="F2" s="215"/>
      <c r="G2" s="215"/>
      <c r="H2" s="215"/>
      <c r="I2" s="215"/>
      <c r="J2" s="215"/>
      <c r="K2" s="215"/>
      <c r="L2" s="215"/>
      <c r="M2" s="215"/>
      <c r="N2" s="215"/>
      <c r="O2" s="215"/>
      <c r="P2" s="215"/>
    </row>
    <row r="3" spans="1:16">
      <c r="A3" s="96" t="s">
        <v>169</v>
      </c>
      <c r="B3" s="113"/>
      <c r="C3" s="113"/>
      <c r="D3" s="113"/>
      <c r="E3" s="113"/>
      <c r="F3" s="113"/>
      <c r="G3" s="113"/>
      <c r="H3" s="113"/>
      <c r="I3" s="113"/>
      <c r="J3" s="113"/>
      <c r="K3" s="113"/>
      <c r="L3" s="113"/>
      <c r="M3" s="113"/>
      <c r="N3" s="113"/>
      <c r="O3" s="113"/>
      <c r="P3" s="113"/>
    </row>
    <row r="4" spans="1:16" ht="23.4" customHeight="1">
      <c r="A4" s="233"/>
      <c r="B4" s="346" t="s">
        <v>440</v>
      </c>
      <c r="C4" s="353"/>
      <c r="D4" s="353"/>
      <c r="E4" s="353"/>
      <c r="F4" s="353"/>
      <c r="G4" s="347"/>
      <c r="H4" s="346" t="s">
        <v>441</v>
      </c>
      <c r="I4" s="353"/>
      <c r="J4" s="353"/>
      <c r="K4" s="353"/>
      <c r="L4" s="353"/>
      <c r="M4" s="353"/>
      <c r="N4" s="360" t="s">
        <v>442</v>
      </c>
      <c r="O4" s="346" t="s">
        <v>443</v>
      </c>
      <c r="P4" s="347"/>
    </row>
    <row r="5" spans="1:16" ht="29.4" customHeight="1">
      <c r="A5" s="234"/>
      <c r="B5" s="362" t="s">
        <v>444</v>
      </c>
      <c r="C5" s="361"/>
      <c r="D5" s="363"/>
      <c r="E5" s="361" t="s">
        <v>445</v>
      </c>
      <c r="F5" s="353"/>
      <c r="G5" s="347"/>
      <c r="H5" s="362" t="s">
        <v>446</v>
      </c>
      <c r="I5" s="353"/>
      <c r="J5" s="363"/>
      <c r="K5" s="361" t="s">
        <v>447</v>
      </c>
      <c r="L5" s="353"/>
      <c r="M5" s="347"/>
      <c r="N5" s="349"/>
      <c r="O5" s="364" t="s">
        <v>448</v>
      </c>
      <c r="P5" s="364" t="s">
        <v>449</v>
      </c>
    </row>
    <row r="6" spans="1:16">
      <c r="A6" s="231"/>
      <c r="B6" s="224"/>
      <c r="C6" s="83" t="s">
        <v>450</v>
      </c>
      <c r="D6" s="225" t="s">
        <v>451</v>
      </c>
      <c r="E6" s="221"/>
      <c r="F6" s="83" t="s">
        <v>451</v>
      </c>
      <c r="G6" s="225" t="s">
        <v>452</v>
      </c>
      <c r="H6" s="221"/>
      <c r="I6" s="83" t="s">
        <v>450</v>
      </c>
      <c r="J6" s="83" t="s">
        <v>451</v>
      </c>
      <c r="K6" s="217"/>
      <c r="L6" s="225" t="s">
        <v>451</v>
      </c>
      <c r="M6" s="225" t="s">
        <v>452</v>
      </c>
      <c r="N6" s="81"/>
      <c r="O6" s="365"/>
      <c r="P6" s="365"/>
    </row>
    <row r="7" spans="1:16" ht="26.4" customHeight="1">
      <c r="A7" s="114" t="s">
        <v>453</v>
      </c>
      <c r="B7" s="202">
        <v>982833.62288000004</v>
      </c>
      <c r="C7" s="198">
        <v>982833.62288000004</v>
      </c>
      <c r="D7" s="202"/>
      <c r="E7" s="198"/>
      <c r="F7" s="202"/>
      <c r="G7" s="198"/>
      <c r="H7" s="202"/>
      <c r="I7" s="198"/>
      <c r="J7" s="320"/>
      <c r="K7" s="202"/>
      <c r="L7" s="202"/>
      <c r="M7" s="198"/>
      <c r="N7" s="202"/>
      <c r="O7" s="198"/>
      <c r="P7" s="202"/>
    </row>
    <row r="8" spans="1:16">
      <c r="A8" s="82" t="s">
        <v>454</v>
      </c>
      <c r="B8" s="202">
        <v>12662997.136699999</v>
      </c>
      <c r="C8" s="198">
        <v>11658500.19812</v>
      </c>
      <c r="D8" s="202">
        <v>1004030.44331</v>
      </c>
      <c r="E8" s="198">
        <v>77910.905259999985</v>
      </c>
      <c r="F8" s="202">
        <v>0</v>
      </c>
      <c r="G8" s="198">
        <v>77910.90526</v>
      </c>
      <c r="H8" s="202">
        <v>-13974.163831099999</v>
      </c>
      <c r="I8" s="198">
        <v>-4118.9427911000002</v>
      </c>
      <c r="J8" s="202">
        <v>-9854.9823300000007</v>
      </c>
      <c r="K8" s="198">
        <v>-7684.2875300000005</v>
      </c>
      <c r="L8" s="202">
        <v>0</v>
      </c>
      <c r="M8" s="198">
        <v>-7635.7846500000005</v>
      </c>
      <c r="N8" s="202">
        <v>0</v>
      </c>
      <c r="O8" s="198">
        <v>12050328.535639999</v>
      </c>
      <c r="P8" s="202">
        <v>70226.617729999998</v>
      </c>
    </row>
    <row r="9" spans="1:16">
      <c r="A9" s="235" t="s">
        <v>455</v>
      </c>
      <c r="B9" s="202">
        <v>1000</v>
      </c>
      <c r="C9" s="198">
        <v>1000</v>
      </c>
      <c r="D9" s="202">
        <v>0</v>
      </c>
      <c r="E9" s="198"/>
      <c r="F9" s="202"/>
      <c r="G9" s="198"/>
      <c r="H9" s="202"/>
      <c r="I9" s="198"/>
      <c r="J9" s="202"/>
      <c r="K9" s="198"/>
      <c r="L9" s="202"/>
      <c r="M9" s="198"/>
      <c r="N9" s="202"/>
      <c r="O9" s="198"/>
      <c r="P9" s="202"/>
    </row>
    <row r="10" spans="1:16">
      <c r="A10" s="235" t="s">
        <v>456</v>
      </c>
      <c r="B10" s="202">
        <v>606.02243999999996</v>
      </c>
      <c r="C10" s="198">
        <v>606.02243999999996</v>
      </c>
      <c r="D10" s="202" t="s">
        <v>457</v>
      </c>
      <c r="E10" s="198"/>
      <c r="F10" s="202"/>
      <c r="G10" s="198"/>
      <c r="H10" s="202"/>
      <c r="I10" s="198"/>
      <c r="J10" s="202"/>
      <c r="K10" s="198"/>
      <c r="L10" s="202"/>
      <c r="M10" s="198"/>
      <c r="N10" s="202"/>
      <c r="O10" s="198">
        <v>606.02243999999996</v>
      </c>
      <c r="P10" s="202">
        <v>0</v>
      </c>
    </row>
    <row r="11" spans="1:16">
      <c r="A11" s="235" t="s">
        <v>458</v>
      </c>
      <c r="B11" s="202">
        <v>285156.33379</v>
      </c>
      <c r="C11" s="198">
        <v>285156.33379</v>
      </c>
      <c r="D11" s="202" t="s">
        <v>457</v>
      </c>
      <c r="E11" s="198"/>
      <c r="F11" s="202"/>
      <c r="G11" s="198"/>
      <c r="H11" s="202">
        <v>-14.4754711</v>
      </c>
      <c r="I11" s="198">
        <v>-14.4754711</v>
      </c>
      <c r="J11" s="202">
        <v>0</v>
      </c>
      <c r="K11" s="198">
        <v>0</v>
      </c>
      <c r="L11" s="202"/>
      <c r="M11" s="198">
        <v>0</v>
      </c>
      <c r="N11" s="202"/>
      <c r="O11" s="198">
        <v>0</v>
      </c>
      <c r="P11" s="202">
        <v>0</v>
      </c>
    </row>
    <row r="12" spans="1:16">
      <c r="A12" s="235" t="s">
        <v>459</v>
      </c>
      <c r="B12" s="202">
        <v>160490.32362000001</v>
      </c>
      <c r="C12" s="198">
        <v>155292.97350999998</v>
      </c>
      <c r="D12" s="202">
        <v>5197.3501100000003</v>
      </c>
      <c r="E12" s="198">
        <v>0</v>
      </c>
      <c r="F12" s="202"/>
      <c r="G12" s="198">
        <v>0</v>
      </c>
      <c r="H12" s="202">
        <v>-103.68759</v>
      </c>
      <c r="I12" s="198">
        <v>-18.874269999999999</v>
      </c>
      <c r="J12" s="202">
        <v>-84.813320000000004</v>
      </c>
      <c r="K12" s="198">
        <v>0</v>
      </c>
      <c r="L12" s="202"/>
      <c r="M12" s="198">
        <v>0</v>
      </c>
      <c r="N12" s="202"/>
      <c r="O12" s="198">
        <v>13730.97935</v>
      </c>
      <c r="P12" s="202">
        <v>0</v>
      </c>
    </row>
    <row r="13" spans="1:16">
      <c r="A13" s="235" t="s">
        <v>460</v>
      </c>
      <c r="B13" s="202">
        <v>17642.914679999998</v>
      </c>
      <c r="C13" s="198">
        <v>12925.77023</v>
      </c>
      <c r="D13" s="202">
        <v>4717.1444499999998</v>
      </c>
      <c r="E13" s="198">
        <v>5775.2506700000004</v>
      </c>
      <c r="F13" s="202"/>
      <c r="G13" s="198">
        <v>5775.2506700000004</v>
      </c>
      <c r="H13" s="202">
        <v>-130.95935</v>
      </c>
      <c r="I13" s="198">
        <v>0</v>
      </c>
      <c r="J13" s="202">
        <v>-130.95935</v>
      </c>
      <c r="K13" s="198">
        <v>-1588.4688200000001</v>
      </c>
      <c r="L13" s="202"/>
      <c r="M13" s="198">
        <v>-1588.4688200000001</v>
      </c>
      <c r="N13" s="202"/>
      <c r="O13" s="198">
        <v>15832.208980000001</v>
      </c>
      <c r="P13" s="202">
        <v>4186.7818500000003</v>
      </c>
    </row>
    <row r="14" spans="1:16">
      <c r="A14" s="235" t="s">
        <v>461</v>
      </c>
      <c r="B14" s="202">
        <v>17642.914679999998</v>
      </c>
      <c r="C14" s="198">
        <v>12925.77023</v>
      </c>
      <c r="D14" s="202">
        <v>4717.1444499999998</v>
      </c>
      <c r="E14" s="198">
        <v>5775.2506700000004</v>
      </c>
      <c r="F14" s="202"/>
      <c r="G14" s="198">
        <v>5775.2506700000004</v>
      </c>
      <c r="H14" s="202">
        <v>-130.95935</v>
      </c>
      <c r="I14" s="198">
        <v>0</v>
      </c>
      <c r="J14" s="202">
        <v>-130.95935</v>
      </c>
      <c r="K14" s="198">
        <v>-1588.4688200000001</v>
      </c>
      <c r="L14" s="202"/>
      <c r="M14" s="198">
        <v>-1588.4688200000001</v>
      </c>
      <c r="N14" s="202"/>
      <c r="O14" s="198">
        <v>15832.208980000001</v>
      </c>
      <c r="P14" s="202">
        <v>4186.7818500000003</v>
      </c>
    </row>
    <row r="15" spans="1:16">
      <c r="A15" s="235" t="s">
        <v>462</v>
      </c>
      <c r="B15" s="202">
        <v>12198101.542169999</v>
      </c>
      <c r="C15" s="198">
        <v>11203519.09815</v>
      </c>
      <c r="D15" s="202">
        <v>994115.94874999998</v>
      </c>
      <c r="E15" s="198">
        <v>72135.654589999991</v>
      </c>
      <c r="F15" s="202"/>
      <c r="G15" s="198">
        <v>72135.654590000006</v>
      </c>
      <c r="H15" s="202">
        <v>-13725.04142</v>
      </c>
      <c r="I15" s="198">
        <v>-4085.5930499999999</v>
      </c>
      <c r="J15" s="202">
        <v>-9639.2096600000004</v>
      </c>
      <c r="K15" s="198">
        <v>-6095.8187100000005</v>
      </c>
      <c r="L15" s="202"/>
      <c r="M15" s="198">
        <v>-6047.3158300000005</v>
      </c>
      <c r="N15" s="202"/>
      <c r="O15" s="198">
        <v>12020159.32487</v>
      </c>
      <c r="P15" s="202">
        <v>66039.835879999999</v>
      </c>
    </row>
    <row r="16" spans="1:16">
      <c r="A16" s="82" t="s">
        <v>463</v>
      </c>
      <c r="B16" s="202"/>
      <c r="C16" s="198"/>
      <c r="D16" s="202"/>
      <c r="E16" s="198"/>
      <c r="F16" s="202"/>
      <c r="G16" s="198"/>
      <c r="H16" s="202"/>
      <c r="I16" s="198"/>
      <c r="J16" s="202"/>
      <c r="K16" s="198"/>
      <c r="L16" s="202"/>
      <c r="M16" s="198"/>
      <c r="N16" s="202"/>
      <c r="O16" s="198"/>
      <c r="P16" s="202"/>
    </row>
    <row r="17" spans="1:16">
      <c r="A17" s="235" t="s">
        <v>455</v>
      </c>
      <c r="B17" s="202"/>
      <c r="C17" s="198"/>
      <c r="D17" s="202"/>
      <c r="E17" s="198"/>
      <c r="F17" s="202"/>
      <c r="G17" s="198"/>
      <c r="H17" s="202"/>
      <c r="I17" s="198"/>
      <c r="J17" s="202"/>
      <c r="K17" s="198"/>
      <c r="L17" s="202"/>
      <c r="M17" s="198"/>
      <c r="N17" s="202"/>
      <c r="O17" s="198"/>
      <c r="P17" s="202"/>
    </row>
    <row r="18" spans="1:16">
      <c r="A18" s="235" t="s">
        <v>456</v>
      </c>
      <c r="B18" s="202"/>
      <c r="C18" s="198"/>
      <c r="D18" s="202"/>
      <c r="E18" s="198"/>
      <c r="F18" s="202"/>
      <c r="G18" s="198"/>
      <c r="H18" s="202"/>
      <c r="I18" s="198"/>
      <c r="J18" s="202"/>
      <c r="K18" s="198"/>
      <c r="L18" s="202"/>
      <c r="M18" s="198"/>
      <c r="N18" s="202"/>
      <c r="O18" s="198"/>
      <c r="P18" s="202"/>
    </row>
    <row r="19" spans="1:16">
      <c r="A19" s="235" t="s">
        <v>458</v>
      </c>
      <c r="B19" s="202"/>
      <c r="C19" s="198"/>
      <c r="D19" s="202"/>
      <c r="E19" s="198"/>
      <c r="F19" s="202"/>
      <c r="G19" s="198"/>
      <c r="H19" s="202"/>
      <c r="I19" s="198"/>
      <c r="J19" s="202"/>
      <c r="K19" s="198"/>
      <c r="L19" s="202"/>
      <c r="M19" s="198"/>
      <c r="N19" s="202"/>
      <c r="O19" s="198"/>
      <c r="P19" s="202"/>
    </row>
    <row r="20" spans="1:16">
      <c r="A20" s="235" t="s">
        <v>459</v>
      </c>
      <c r="B20" s="202"/>
      <c r="C20" s="198"/>
      <c r="D20" s="202"/>
      <c r="E20" s="198"/>
      <c r="F20" s="202"/>
      <c r="G20" s="198"/>
      <c r="H20" s="202"/>
      <c r="I20" s="198"/>
      <c r="J20" s="202"/>
      <c r="K20" s="198"/>
      <c r="L20" s="202"/>
      <c r="M20" s="198"/>
      <c r="N20" s="202"/>
      <c r="O20" s="198"/>
      <c r="P20" s="202"/>
    </row>
    <row r="21" spans="1:16">
      <c r="A21" s="235" t="s">
        <v>460</v>
      </c>
      <c r="B21" s="202"/>
      <c r="C21" s="198"/>
      <c r="D21" s="202"/>
      <c r="E21" s="198"/>
      <c r="F21" s="202"/>
      <c r="G21" s="198"/>
      <c r="H21" s="202"/>
      <c r="I21" s="198"/>
      <c r="J21" s="202"/>
      <c r="K21" s="198"/>
      <c r="L21" s="202"/>
      <c r="M21" s="198"/>
      <c r="N21" s="202"/>
      <c r="O21" s="198"/>
      <c r="P21" s="202"/>
    </row>
    <row r="22" spans="1:16">
      <c r="A22" s="82" t="s">
        <v>464</v>
      </c>
      <c r="B22" s="202">
        <v>801111.64132000005</v>
      </c>
      <c r="C22" s="198">
        <v>795259.38873000001</v>
      </c>
      <c r="D22" s="202">
        <v>5852.2525900000001</v>
      </c>
      <c r="E22" s="198">
        <v>103.03621000000001</v>
      </c>
      <c r="F22" s="202">
        <v>0</v>
      </c>
      <c r="G22" s="198">
        <v>103.03621000000001</v>
      </c>
      <c r="H22" s="202">
        <v>22.393879999999999</v>
      </c>
      <c r="I22" s="198">
        <v>17.852060000000002</v>
      </c>
      <c r="J22" s="202">
        <v>4.5418199999999995</v>
      </c>
      <c r="K22" s="198">
        <v>0</v>
      </c>
      <c r="L22" s="202">
        <v>0</v>
      </c>
      <c r="M22" s="198">
        <v>0</v>
      </c>
      <c r="N22" s="236"/>
      <c r="O22" s="198">
        <v>131453.62301000001</v>
      </c>
      <c r="P22" s="202">
        <v>102.68588000000001</v>
      </c>
    </row>
    <row r="23" spans="1:16">
      <c r="A23" s="235" t="s">
        <v>455</v>
      </c>
      <c r="B23" s="202"/>
      <c r="C23" s="198"/>
      <c r="D23" s="202"/>
      <c r="E23" s="198"/>
      <c r="F23" s="202"/>
      <c r="G23" s="198"/>
      <c r="H23" s="202"/>
      <c r="I23" s="198"/>
      <c r="J23" s="202"/>
      <c r="K23" s="198"/>
      <c r="L23" s="202"/>
      <c r="M23" s="198"/>
      <c r="N23" s="236"/>
      <c r="O23" s="198"/>
      <c r="P23" s="202"/>
    </row>
    <row r="24" spans="1:16">
      <c r="A24" s="235" t="s">
        <v>456</v>
      </c>
      <c r="B24" s="202"/>
      <c r="C24" s="198"/>
      <c r="D24" s="202"/>
      <c r="E24" s="198"/>
      <c r="F24" s="202"/>
      <c r="G24" s="198"/>
      <c r="H24" s="202"/>
      <c r="I24" s="198"/>
      <c r="J24" s="202"/>
      <c r="K24" s="198"/>
      <c r="L24" s="202"/>
      <c r="M24" s="198"/>
      <c r="N24" s="236"/>
      <c r="O24" s="198"/>
      <c r="P24" s="202"/>
    </row>
    <row r="25" spans="1:16">
      <c r="A25" s="235" t="s">
        <v>458</v>
      </c>
      <c r="B25" s="202"/>
      <c r="C25" s="198"/>
      <c r="D25" s="202"/>
      <c r="E25" s="198"/>
      <c r="F25" s="202"/>
      <c r="G25" s="198"/>
      <c r="H25" s="202"/>
      <c r="I25" s="198"/>
      <c r="J25" s="202"/>
      <c r="K25" s="198"/>
      <c r="L25" s="202"/>
      <c r="M25" s="198"/>
      <c r="N25" s="236"/>
      <c r="O25" s="198"/>
      <c r="P25" s="202"/>
    </row>
    <row r="26" spans="1:16">
      <c r="A26" s="235" t="s">
        <v>459</v>
      </c>
      <c r="B26" s="202"/>
      <c r="C26" s="198"/>
      <c r="D26" s="202"/>
      <c r="E26" s="198"/>
      <c r="F26" s="202"/>
      <c r="G26" s="198"/>
      <c r="H26" s="202"/>
      <c r="I26" s="198"/>
      <c r="J26" s="202"/>
      <c r="K26" s="198"/>
      <c r="L26" s="202"/>
      <c r="M26" s="198"/>
      <c r="N26" s="236"/>
      <c r="O26" s="198"/>
      <c r="P26" s="202"/>
    </row>
    <row r="27" spans="1:16">
      <c r="A27" s="235" t="s">
        <v>460</v>
      </c>
      <c r="B27" s="202"/>
      <c r="C27" s="198"/>
      <c r="D27" s="202"/>
      <c r="E27" s="198"/>
      <c r="F27" s="202"/>
      <c r="G27" s="198"/>
      <c r="H27" s="202"/>
      <c r="I27" s="198"/>
      <c r="J27" s="202"/>
      <c r="K27" s="198"/>
      <c r="L27" s="202"/>
      <c r="M27" s="198"/>
      <c r="N27" s="236"/>
      <c r="O27" s="198"/>
      <c r="P27" s="202"/>
    </row>
    <row r="28" spans="1:16">
      <c r="A28" s="235" t="s">
        <v>462</v>
      </c>
      <c r="B28" s="202">
        <v>801111.64132000005</v>
      </c>
      <c r="C28" s="198">
        <v>795259.38873000001</v>
      </c>
      <c r="D28" s="202">
        <v>5852.2525900000001</v>
      </c>
      <c r="E28" s="198">
        <v>103.03621000000001</v>
      </c>
      <c r="F28" s="202"/>
      <c r="G28" s="198">
        <v>103.03621000000001</v>
      </c>
      <c r="H28" s="202">
        <v>22.393879999999999</v>
      </c>
      <c r="I28" s="198">
        <v>17.852060000000002</v>
      </c>
      <c r="J28" s="202">
        <v>4.5418199999999995</v>
      </c>
      <c r="K28" s="198"/>
      <c r="L28" s="202"/>
      <c r="M28" s="198"/>
      <c r="N28" s="236"/>
      <c r="O28" s="198">
        <v>131453.62301000001</v>
      </c>
      <c r="P28" s="202">
        <v>102.68588000000001</v>
      </c>
    </row>
    <row r="29" spans="1:16">
      <c r="A29" s="92" t="s">
        <v>65</v>
      </c>
      <c r="B29" s="213">
        <v>14446942.400899999</v>
      </c>
      <c r="C29" s="212">
        <v>13436593.209730001</v>
      </c>
      <c r="D29" s="213">
        <v>1009882.6959</v>
      </c>
      <c r="E29" s="212">
        <v>78013.941469999991</v>
      </c>
      <c r="F29" s="213">
        <v>0</v>
      </c>
      <c r="G29" s="212">
        <v>78013.941470000005</v>
      </c>
      <c r="H29" s="213">
        <v>-13951.769951099999</v>
      </c>
      <c r="I29" s="212">
        <v>-4101.0907311000001</v>
      </c>
      <c r="J29" s="213">
        <v>-9850.4405100000004</v>
      </c>
      <c r="K29" s="212">
        <v>-7684.2875300000005</v>
      </c>
      <c r="L29" s="213">
        <v>0</v>
      </c>
      <c r="M29" s="212">
        <v>-7635.7846500000005</v>
      </c>
      <c r="N29" s="213">
        <v>0</v>
      </c>
      <c r="O29" s="212">
        <v>12181782.15865</v>
      </c>
      <c r="P29" s="213">
        <v>70329.303610000003</v>
      </c>
    </row>
  </sheetData>
  <sheetProtection algorithmName="SHA-512" hashValue="+8eEBpFzj/Zjv/uCATZzkIaLvH9gYhAdzFVQFpXbwogolk9k57vowRIp/YG3quLlXZg4ZYYBLI2m/i6S9EhuPg==" saltValue="DZy3Jp3imIhQWyj4dwCq3g==" spinCount="100000" sheet="1" objects="1" scenarios="1"/>
  <mergeCells count="10">
    <mergeCell ref="B4:G4"/>
    <mergeCell ref="H4:M4"/>
    <mergeCell ref="O4:P4"/>
    <mergeCell ref="N4:N5"/>
    <mergeCell ref="K5:M5"/>
    <mergeCell ref="H5:J5"/>
    <mergeCell ref="B5:D5"/>
    <mergeCell ref="E5:G5"/>
    <mergeCell ref="O5:O6"/>
    <mergeCell ref="P5:P6"/>
  </mergeCells>
  <hyperlinks>
    <hyperlink ref="P1" location="'Table of contents'!A1" display="Table of contents" xr:uid="{8FE8EBDF-3643-4B97-952C-E56FF3669845}"/>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93949-49F6-418D-AB94-E894683891A6}">
  <sheetPr codeName="Blad17">
    <tabColor theme="8"/>
  </sheetPr>
  <dimension ref="A1:G8"/>
  <sheetViews>
    <sheetView showGridLines="0" workbookViewId="0"/>
  </sheetViews>
  <sheetFormatPr defaultRowHeight="14.4"/>
  <cols>
    <col min="1" max="1" width="21.88671875" customWidth="1"/>
    <col min="2" max="7" width="12.5546875" customWidth="1"/>
  </cols>
  <sheetData>
    <row r="1" spans="1:7">
      <c r="G1" s="329" t="s">
        <v>0</v>
      </c>
    </row>
    <row r="2" spans="1:7">
      <c r="A2" s="298" t="s">
        <v>465</v>
      </c>
      <c r="B2" s="215"/>
      <c r="C2" s="215"/>
      <c r="D2" s="215"/>
      <c r="E2" s="215"/>
      <c r="F2" s="215"/>
      <c r="G2" s="215"/>
    </row>
    <row r="3" spans="1:7">
      <c r="A3" s="96" t="s">
        <v>169</v>
      </c>
      <c r="B3" s="113"/>
      <c r="C3" s="113"/>
      <c r="D3" s="113"/>
      <c r="E3" s="113"/>
      <c r="F3" s="113"/>
      <c r="G3" s="113"/>
    </row>
    <row r="4" spans="1:7">
      <c r="A4" s="113"/>
      <c r="B4" s="366" t="s">
        <v>466</v>
      </c>
      <c r="C4" s="366"/>
      <c r="D4" s="366"/>
      <c r="E4" s="366"/>
      <c r="F4" s="366"/>
      <c r="G4" s="366"/>
    </row>
    <row r="5" spans="1:7" ht="28.2">
      <c r="A5" s="113"/>
      <c r="B5" s="238" t="s">
        <v>467</v>
      </c>
      <c r="C5" s="237" t="s">
        <v>468</v>
      </c>
      <c r="D5" s="238" t="s">
        <v>469</v>
      </c>
      <c r="E5" s="237" t="s">
        <v>470</v>
      </c>
      <c r="F5" s="238" t="s">
        <v>471</v>
      </c>
      <c r="G5" s="237" t="s">
        <v>65</v>
      </c>
    </row>
    <row r="6" spans="1:7">
      <c r="A6" s="82" t="s">
        <v>454</v>
      </c>
      <c r="B6" s="202">
        <v>1290021.2702155788</v>
      </c>
      <c r="C6" s="198">
        <v>575287.12294753292</v>
      </c>
      <c r="D6" s="202">
        <v>2471638.2819783795</v>
      </c>
      <c r="E6" s="198">
        <v>9112602.72878851</v>
      </c>
      <c r="F6" s="202">
        <v>252556.67001859521</v>
      </c>
      <c r="G6" s="198">
        <v>13702106.073948596</v>
      </c>
    </row>
    <row r="7" spans="1:7">
      <c r="A7" s="82" t="s">
        <v>463</v>
      </c>
      <c r="B7" s="202"/>
      <c r="C7" s="198"/>
      <c r="D7" s="202"/>
      <c r="E7" s="198"/>
      <c r="F7" s="202"/>
      <c r="G7" s="198">
        <v>0</v>
      </c>
    </row>
    <row r="8" spans="1:7">
      <c r="A8" s="147" t="s">
        <v>65</v>
      </c>
      <c r="B8" s="239">
        <v>1290021.2702155788</v>
      </c>
      <c r="C8" s="240">
        <v>575287.12294753292</v>
      </c>
      <c r="D8" s="239">
        <v>2471638.2819783795</v>
      </c>
      <c r="E8" s="240">
        <v>9112602.72878851</v>
      </c>
      <c r="F8" s="239">
        <v>252556.67001859521</v>
      </c>
      <c r="G8" s="240">
        <v>13702106.073948596</v>
      </c>
    </row>
  </sheetData>
  <sheetProtection algorithmName="SHA-512" hashValue="M/ZHF0J7zu4rYJxG/IpTdIYH/nm1E7L7oyo2BAxgdw1OOCTs2qYTd8uOhKycAJIRUroY98tBdtp+Mtb8sr4syA==" saltValue="71iLMeZ7y75Opy+Qsm0HrA==" spinCount="100000" sheet="1" objects="1" scenarios="1"/>
  <mergeCells count="1">
    <mergeCell ref="B4:G4"/>
  </mergeCells>
  <hyperlinks>
    <hyperlink ref="G1" location="'Table of contents'!A1" display="Table of contents" xr:uid="{C66BE4D1-8973-4F4B-BFB0-DAF5C5836DC7}"/>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39E61-BA2E-4742-AB65-1ECDAC838174}">
  <sheetPr codeName="Blad18">
    <tabColor theme="8"/>
  </sheetPr>
  <dimension ref="A1:J17"/>
  <sheetViews>
    <sheetView showGridLines="0" workbookViewId="0"/>
  </sheetViews>
  <sheetFormatPr defaultRowHeight="14.4"/>
  <cols>
    <col min="1" max="1" width="38.6640625" customWidth="1"/>
    <col min="2" max="9" width="12.88671875" customWidth="1"/>
  </cols>
  <sheetData>
    <row r="1" spans="1:10">
      <c r="I1" s="328" t="s">
        <v>0</v>
      </c>
    </row>
    <row r="2" spans="1:10">
      <c r="A2" s="25" t="s">
        <v>472</v>
      </c>
      <c r="B2" s="2"/>
      <c r="C2" s="2"/>
      <c r="D2" s="2"/>
      <c r="E2" s="2"/>
      <c r="F2" s="2"/>
      <c r="G2" s="2"/>
      <c r="H2" s="2"/>
      <c r="I2" s="2"/>
    </row>
    <row r="3" spans="1:10">
      <c r="A3" s="241" t="s">
        <v>192</v>
      </c>
      <c r="B3" s="214"/>
      <c r="C3" s="214"/>
      <c r="D3" s="214"/>
      <c r="E3" s="214"/>
      <c r="F3" s="214"/>
      <c r="G3" s="214"/>
      <c r="H3" s="113"/>
      <c r="I3" s="242"/>
    </row>
    <row r="4" spans="1:10" ht="15.6">
      <c r="A4" s="243"/>
      <c r="B4" s="367" t="s">
        <v>473</v>
      </c>
      <c r="C4" s="368"/>
      <c r="D4" s="368"/>
      <c r="E4" s="369"/>
      <c r="F4" s="370" t="s">
        <v>441</v>
      </c>
      <c r="G4" s="371"/>
      <c r="H4" s="372" t="s">
        <v>474</v>
      </c>
      <c r="I4" s="372"/>
      <c r="J4" s="244"/>
    </row>
    <row r="5" spans="1:10" ht="16.8">
      <c r="A5" s="243"/>
      <c r="B5" s="245" t="s">
        <v>475</v>
      </c>
      <c r="C5" s="246" t="s">
        <v>476</v>
      </c>
      <c r="D5" s="247"/>
      <c r="E5" s="248"/>
      <c r="F5" s="249" t="s">
        <v>477</v>
      </c>
      <c r="G5" s="246" t="s">
        <v>478</v>
      </c>
      <c r="H5" s="250"/>
      <c r="I5" s="364" t="s">
        <v>479</v>
      </c>
    </row>
    <row r="6" spans="1:10" ht="47.4" customHeight="1">
      <c r="A6" s="251"/>
      <c r="B6" s="252"/>
      <c r="C6" s="211"/>
      <c r="D6" s="253" t="s">
        <v>480</v>
      </c>
      <c r="E6" s="253" t="s">
        <v>481</v>
      </c>
      <c r="F6" s="254"/>
      <c r="G6" s="255"/>
      <c r="H6" s="211"/>
      <c r="I6" s="365"/>
    </row>
    <row r="7" spans="1:10" s="259" customFormat="1">
      <c r="A7" s="256" t="s">
        <v>453</v>
      </c>
      <c r="B7" s="257"/>
      <c r="C7" s="258"/>
      <c r="D7" s="257"/>
      <c r="E7" s="258"/>
      <c r="F7" s="257"/>
      <c r="G7" s="258"/>
      <c r="H7" s="257"/>
      <c r="I7" s="294"/>
    </row>
    <row r="8" spans="1:10" s="259" customFormat="1">
      <c r="A8" s="92" t="s">
        <v>454</v>
      </c>
      <c r="B8" s="42">
        <f>B17</f>
        <v>45436.237450000001</v>
      </c>
      <c r="C8" s="43">
        <f t="shared" ref="C8:I8" si="0">C17</f>
        <v>30296.575840000001</v>
      </c>
      <c r="D8" s="42">
        <f t="shared" si="0"/>
        <v>30297.310130000002</v>
      </c>
      <c r="E8" s="43">
        <f t="shared" si="0"/>
        <v>30297.310130000002</v>
      </c>
      <c r="F8" s="42">
        <f t="shared" si="0"/>
        <v>-104.53711</v>
      </c>
      <c r="G8" s="43">
        <f t="shared" si="0"/>
        <v>-267.53780999999998</v>
      </c>
      <c r="H8" s="42">
        <f t="shared" si="0"/>
        <v>74972.639270000014</v>
      </c>
      <c r="I8" s="295">
        <f t="shared" si="0"/>
        <v>29814.867920000001</v>
      </c>
    </row>
    <row r="9" spans="1:10">
      <c r="A9" s="82" t="s">
        <v>455</v>
      </c>
      <c r="B9" s="40"/>
      <c r="C9" s="39"/>
      <c r="D9" s="40"/>
      <c r="E9" s="39"/>
      <c r="F9" s="40"/>
      <c r="G9" s="39"/>
      <c r="H9" s="40"/>
      <c r="I9" s="296"/>
    </row>
    <row r="10" spans="1:10">
      <c r="A10" s="82" t="s">
        <v>456</v>
      </c>
      <c r="B10" s="40"/>
      <c r="C10" s="39"/>
      <c r="D10" s="40"/>
      <c r="E10" s="39"/>
      <c r="F10" s="40"/>
      <c r="G10" s="39"/>
      <c r="H10" s="40"/>
      <c r="I10" s="296"/>
    </row>
    <row r="11" spans="1:10">
      <c r="A11" s="82" t="s">
        <v>458</v>
      </c>
      <c r="B11" s="260"/>
      <c r="C11" s="261"/>
      <c r="D11" s="260"/>
      <c r="E11" s="261"/>
      <c r="F11" s="260"/>
      <c r="G11" s="261"/>
      <c r="H11" s="260"/>
      <c r="I11" s="297"/>
    </row>
    <row r="12" spans="1:10">
      <c r="A12" s="82" t="s">
        <v>459</v>
      </c>
      <c r="B12" s="40"/>
      <c r="C12" s="39"/>
      <c r="D12" s="40"/>
      <c r="E12" s="39"/>
      <c r="F12" s="40"/>
      <c r="G12" s="39"/>
      <c r="H12" s="40"/>
      <c r="I12" s="296"/>
    </row>
    <row r="13" spans="1:10">
      <c r="A13" s="82" t="s">
        <v>460</v>
      </c>
      <c r="B13" s="40">
        <v>0</v>
      </c>
      <c r="C13" s="39">
        <v>1069.97361</v>
      </c>
      <c r="D13" s="40">
        <v>1069.97361</v>
      </c>
      <c r="E13" s="39">
        <v>1069.97361</v>
      </c>
      <c r="F13" s="40">
        <v>0</v>
      </c>
      <c r="G13" s="39">
        <v>0</v>
      </c>
      <c r="H13" s="40">
        <v>1069.97361</v>
      </c>
      <c r="I13" s="296">
        <v>1069.97361</v>
      </c>
    </row>
    <row r="14" spans="1:10">
      <c r="A14" s="82" t="s">
        <v>462</v>
      </c>
      <c r="B14" s="40">
        <v>45436.237450000001</v>
      </c>
      <c r="C14" s="39">
        <v>29226.60223</v>
      </c>
      <c r="D14" s="40">
        <v>29227.336520000001</v>
      </c>
      <c r="E14" s="39">
        <v>29227.336520000001</v>
      </c>
      <c r="F14" s="40">
        <v>-104.53711</v>
      </c>
      <c r="G14" s="39">
        <v>-267.53780999999998</v>
      </c>
      <c r="H14" s="40">
        <v>73902.665660000013</v>
      </c>
      <c r="I14" s="296">
        <v>28744.89431</v>
      </c>
    </row>
    <row r="15" spans="1:10" s="259" customFormat="1">
      <c r="A15" s="92" t="s">
        <v>482</v>
      </c>
      <c r="B15" s="257"/>
      <c r="C15" s="258"/>
      <c r="D15" s="257"/>
      <c r="E15" s="258"/>
      <c r="F15" s="257"/>
      <c r="G15" s="258"/>
      <c r="H15" s="257"/>
      <c r="I15" s="294"/>
    </row>
    <row r="16" spans="1:10" s="259" customFormat="1">
      <c r="A16" s="92" t="s">
        <v>483</v>
      </c>
      <c r="B16" s="42"/>
      <c r="C16" s="43"/>
      <c r="D16" s="42"/>
      <c r="E16" s="43"/>
      <c r="F16" s="42"/>
      <c r="G16" s="43"/>
      <c r="H16" s="42"/>
      <c r="I16" s="295"/>
    </row>
    <row r="17" spans="1:9" s="259" customFormat="1">
      <c r="A17" s="92" t="s">
        <v>65</v>
      </c>
      <c r="B17" s="42">
        <v>45436.237450000001</v>
      </c>
      <c r="C17" s="43">
        <v>30296.575840000001</v>
      </c>
      <c r="D17" s="42">
        <v>30297.310130000002</v>
      </c>
      <c r="E17" s="43">
        <v>30297.310130000002</v>
      </c>
      <c r="F17" s="42">
        <v>-104.53711</v>
      </c>
      <c r="G17" s="43">
        <v>-267.53780999999998</v>
      </c>
      <c r="H17" s="42">
        <v>74972.639270000014</v>
      </c>
      <c r="I17" s="295">
        <v>29814.867920000001</v>
      </c>
    </row>
  </sheetData>
  <sheetProtection algorithmName="SHA-512" hashValue="9jb2aD4JVnE15BMTaK8IUExkEzwcZqf41tQUEwkxzXkvW9QvOnldJOytT67KNuYz1DILpwd0Xu1po/kqUOWSlQ==" saltValue="wPC3obhNC7kU/0UJynyFSA==" spinCount="100000" sheet="1" objects="1" scenarios="1"/>
  <mergeCells count="4">
    <mergeCell ref="B4:E4"/>
    <mergeCell ref="F4:G4"/>
    <mergeCell ref="H4:I4"/>
    <mergeCell ref="I5:I6"/>
  </mergeCells>
  <hyperlinks>
    <hyperlink ref="I1" location="'Table of contents'!A1" display="Table of contents" xr:uid="{AC052CA0-B593-4D25-9AA7-348929F6616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0764-71A1-47AA-B819-3BBEF7EC9179}">
  <sheetPr codeName="Blad19">
    <tabColor theme="8"/>
  </sheetPr>
  <dimension ref="A1:M29"/>
  <sheetViews>
    <sheetView showGridLines="0" zoomScaleNormal="100" workbookViewId="0"/>
  </sheetViews>
  <sheetFormatPr defaultRowHeight="14.4"/>
  <cols>
    <col min="1" max="1" width="44.88671875" customWidth="1"/>
    <col min="2" max="13" width="15.6640625" customWidth="1"/>
  </cols>
  <sheetData>
    <row r="1" spans="1:13">
      <c r="M1" s="328" t="s">
        <v>0</v>
      </c>
    </row>
    <row r="2" spans="1:13">
      <c r="A2" s="25" t="s">
        <v>484</v>
      </c>
      <c r="B2" s="2"/>
      <c r="C2" s="2"/>
      <c r="D2" s="2"/>
      <c r="E2" s="2"/>
      <c r="F2" s="2"/>
      <c r="G2" s="2"/>
      <c r="H2" s="2"/>
      <c r="I2" s="2"/>
      <c r="J2" s="2"/>
      <c r="K2" s="2"/>
      <c r="L2" s="2"/>
      <c r="M2" s="2"/>
    </row>
    <row r="3" spans="1:13">
      <c r="A3" s="262" t="s">
        <v>192</v>
      </c>
      <c r="B3" s="215"/>
      <c r="C3" s="215"/>
      <c r="D3" s="215"/>
      <c r="E3" s="215"/>
      <c r="F3" s="215"/>
      <c r="G3" s="215"/>
      <c r="H3" s="215"/>
      <c r="I3" s="215"/>
      <c r="J3" s="215"/>
      <c r="K3" s="215"/>
      <c r="L3" s="215"/>
      <c r="M3" s="215"/>
    </row>
    <row r="4" spans="1:13" s="2" customFormat="1">
      <c r="A4" s="249"/>
      <c r="B4" s="373" t="s">
        <v>440</v>
      </c>
      <c r="C4" s="373"/>
      <c r="D4" s="373"/>
      <c r="E4" s="373"/>
      <c r="F4" s="373"/>
      <c r="G4" s="373"/>
      <c r="H4" s="373"/>
      <c r="I4" s="373"/>
      <c r="J4" s="373"/>
      <c r="K4" s="373"/>
      <c r="L4" s="373"/>
      <c r="M4" s="373"/>
    </row>
    <row r="5" spans="1:13">
      <c r="A5" s="263"/>
      <c r="B5" s="264" t="s">
        <v>444</v>
      </c>
      <c r="C5" s="264"/>
      <c r="D5" s="265"/>
      <c r="E5" s="264" t="s">
        <v>445</v>
      </c>
      <c r="F5" s="247"/>
      <c r="G5" s="247"/>
      <c r="H5" s="247"/>
      <c r="I5" s="247"/>
      <c r="J5" s="247"/>
      <c r="K5" s="247"/>
      <c r="L5" s="247"/>
      <c r="M5" s="248"/>
    </row>
    <row r="6" spans="1:13" ht="33.6">
      <c r="A6" s="254"/>
      <c r="B6" s="266"/>
      <c r="C6" s="267" t="s">
        <v>485</v>
      </c>
      <c r="D6" s="267" t="s">
        <v>486</v>
      </c>
      <c r="E6" s="266"/>
      <c r="F6" s="267" t="s">
        <v>487</v>
      </c>
      <c r="G6" s="267" t="s">
        <v>488</v>
      </c>
      <c r="H6" s="267" t="s">
        <v>489</v>
      </c>
      <c r="I6" s="267" t="s">
        <v>490</v>
      </c>
      <c r="J6" s="267" t="s">
        <v>491</v>
      </c>
      <c r="K6" s="267" t="s">
        <v>492</v>
      </c>
      <c r="L6" s="267" t="s">
        <v>493</v>
      </c>
      <c r="M6" s="267" t="s">
        <v>480</v>
      </c>
    </row>
    <row r="7" spans="1:13">
      <c r="A7" s="268" t="s">
        <v>453</v>
      </c>
      <c r="B7" s="260">
        <v>982833.62288000004</v>
      </c>
      <c r="C7" s="261">
        <v>982833.62288000004</v>
      </c>
      <c r="D7" s="260"/>
      <c r="E7" s="261"/>
      <c r="F7" s="260"/>
      <c r="G7" s="261"/>
      <c r="H7" s="260"/>
      <c r="I7" s="261"/>
      <c r="J7" s="260"/>
      <c r="K7" s="261"/>
      <c r="L7" s="260"/>
      <c r="M7" s="261"/>
    </row>
    <row r="8" spans="1:13">
      <c r="A8" s="92" t="s">
        <v>454</v>
      </c>
      <c r="B8" s="42">
        <v>12662997.136699999</v>
      </c>
      <c r="C8" s="43">
        <v>12641209.48212</v>
      </c>
      <c r="D8" s="42">
        <v>21787.654579999999</v>
      </c>
      <c r="E8" s="43">
        <v>77910.905259999985</v>
      </c>
      <c r="F8" s="42">
        <v>51723.034610000002</v>
      </c>
      <c r="G8" s="43">
        <v>14571.005450000001</v>
      </c>
      <c r="H8" s="42">
        <v>5380.6309800000008</v>
      </c>
      <c r="I8" s="43">
        <v>2680.5850499999997</v>
      </c>
      <c r="J8" s="42">
        <v>2196.01838</v>
      </c>
      <c r="K8" s="43">
        <v>179.93422000000001</v>
      </c>
      <c r="L8" s="42"/>
      <c r="M8" s="43">
        <v>77910.905259999985</v>
      </c>
    </row>
    <row r="9" spans="1:13">
      <c r="A9" s="82" t="s">
        <v>455</v>
      </c>
      <c r="B9" s="260">
        <v>1000</v>
      </c>
      <c r="C9" s="261">
        <v>1000</v>
      </c>
      <c r="D9" s="260"/>
      <c r="E9" s="261"/>
      <c r="F9" s="260"/>
      <c r="G9" s="261"/>
      <c r="H9" s="260"/>
      <c r="I9" s="261"/>
      <c r="J9" s="260"/>
      <c r="K9" s="261"/>
      <c r="L9" s="260"/>
      <c r="M9" s="261"/>
    </row>
    <row r="10" spans="1:13">
      <c r="A10" s="82" t="s">
        <v>456</v>
      </c>
      <c r="B10" s="40">
        <v>606.02243999999996</v>
      </c>
      <c r="C10" s="39">
        <v>606.02243999999996</v>
      </c>
      <c r="D10" s="40"/>
      <c r="E10" s="39"/>
      <c r="F10" s="40"/>
      <c r="G10" s="39"/>
      <c r="H10" s="40"/>
      <c r="I10" s="39"/>
      <c r="J10" s="40"/>
      <c r="K10" s="39"/>
      <c r="L10" s="40"/>
      <c r="M10" s="39"/>
    </row>
    <row r="11" spans="1:13">
      <c r="A11" s="82" t="s">
        <v>458</v>
      </c>
      <c r="B11" s="260">
        <v>285156.33379</v>
      </c>
      <c r="C11" s="261">
        <v>285156.33379</v>
      </c>
      <c r="D11" s="260"/>
      <c r="E11" s="261"/>
      <c r="F11" s="260"/>
      <c r="G11" s="261"/>
      <c r="H11" s="260"/>
      <c r="I11" s="261"/>
      <c r="J11" s="260"/>
      <c r="K11" s="261"/>
      <c r="L11" s="260"/>
      <c r="M11" s="261"/>
    </row>
    <row r="12" spans="1:13">
      <c r="A12" s="82" t="s">
        <v>459</v>
      </c>
      <c r="B12" s="40">
        <v>160490.32362000001</v>
      </c>
      <c r="C12" s="39">
        <v>160490.32362000001</v>
      </c>
      <c r="D12" s="40"/>
      <c r="E12" s="39"/>
      <c r="F12" s="40"/>
      <c r="G12" s="39"/>
      <c r="H12" s="40"/>
      <c r="I12" s="39"/>
      <c r="J12" s="40"/>
      <c r="K12" s="39"/>
      <c r="L12" s="40"/>
      <c r="M12" s="39"/>
    </row>
    <row r="13" spans="1:13">
      <c r="A13" s="82" t="s">
        <v>460</v>
      </c>
      <c r="B13" s="260">
        <v>17642.914679999998</v>
      </c>
      <c r="C13" s="261">
        <v>17642.914679999998</v>
      </c>
      <c r="D13" s="260"/>
      <c r="E13" s="261">
        <v>5775.2506700000004</v>
      </c>
      <c r="F13" s="260">
        <v>1069.97361</v>
      </c>
      <c r="G13" s="261">
        <v>4705.2770599999994</v>
      </c>
      <c r="H13" s="260"/>
      <c r="I13" s="261"/>
      <c r="J13" s="260"/>
      <c r="K13" s="261"/>
      <c r="L13" s="260"/>
      <c r="M13" s="261">
        <v>5775.2506700000004</v>
      </c>
    </row>
    <row r="14" spans="1:13">
      <c r="A14" s="82" t="s">
        <v>494</v>
      </c>
      <c r="B14" s="40">
        <v>17642.914679999998</v>
      </c>
      <c r="C14" s="39">
        <v>17642.914679999998</v>
      </c>
      <c r="D14" s="40"/>
      <c r="E14" s="39">
        <v>5775.2506700000004</v>
      </c>
      <c r="F14" s="40">
        <v>1069.97361</v>
      </c>
      <c r="G14" s="39">
        <v>4705.2770599999994</v>
      </c>
      <c r="H14" s="40"/>
      <c r="I14" s="39"/>
      <c r="J14" s="40"/>
      <c r="K14" s="39"/>
      <c r="L14" s="40"/>
      <c r="M14" s="39">
        <v>5775.2506700000004</v>
      </c>
    </row>
    <row r="15" spans="1:13">
      <c r="A15" s="82" t="s">
        <v>462</v>
      </c>
      <c r="B15" s="260">
        <v>12198101.542169999</v>
      </c>
      <c r="C15" s="261">
        <v>12176313.88759</v>
      </c>
      <c r="D15" s="260">
        <v>21787.654579999999</v>
      </c>
      <c r="E15" s="261">
        <v>72135.654589999991</v>
      </c>
      <c r="F15" s="260">
        <v>50653.061000000002</v>
      </c>
      <c r="G15" s="261">
        <v>9865.7283900000002</v>
      </c>
      <c r="H15" s="260">
        <v>5380.6309800000008</v>
      </c>
      <c r="I15" s="261">
        <v>2680.5850499999997</v>
      </c>
      <c r="J15" s="260">
        <v>2196.01838</v>
      </c>
      <c r="K15" s="261">
        <v>179.93422000000001</v>
      </c>
      <c r="L15" s="260">
        <v>1179.6965700000001</v>
      </c>
      <c r="M15" s="261">
        <v>72135.654589999991</v>
      </c>
    </row>
    <row r="16" spans="1:13">
      <c r="A16" s="82" t="s">
        <v>463</v>
      </c>
      <c r="B16" s="40"/>
      <c r="C16" s="39"/>
      <c r="D16" s="40"/>
      <c r="E16" s="39"/>
      <c r="F16" s="40"/>
      <c r="G16" s="39"/>
      <c r="H16" s="40"/>
      <c r="I16" s="39"/>
      <c r="J16" s="40"/>
      <c r="K16" s="39"/>
      <c r="L16" s="40"/>
      <c r="M16" s="39"/>
    </row>
    <row r="17" spans="1:13">
      <c r="A17" s="82" t="s">
        <v>455</v>
      </c>
      <c r="B17" s="260"/>
      <c r="C17" s="261"/>
      <c r="D17" s="260"/>
      <c r="E17" s="261"/>
      <c r="F17" s="260"/>
      <c r="G17" s="261"/>
      <c r="H17" s="260"/>
      <c r="I17" s="261"/>
      <c r="J17" s="260"/>
      <c r="K17" s="261"/>
      <c r="L17" s="260"/>
      <c r="M17" s="261"/>
    </row>
    <row r="18" spans="1:13">
      <c r="A18" s="82" t="s">
        <v>456</v>
      </c>
      <c r="B18" s="40"/>
      <c r="C18" s="39"/>
      <c r="D18" s="40"/>
      <c r="E18" s="39"/>
      <c r="F18" s="40"/>
      <c r="G18" s="39"/>
      <c r="H18" s="40"/>
      <c r="I18" s="39"/>
      <c r="J18" s="40"/>
      <c r="K18" s="39"/>
      <c r="L18" s="40"/>
      <c r="M18" s="39"/>
    </row>
    <row r="19" spans="1:13">
      <c r="A19" s="82" t="s">
        <v>458</v>
      </c>
      <c r="B19" s="260"/>
      <c r="C19" s="261"/>
      <c r="D19" s="260"/>
      <c r="E19" s="261"/>
      <c r="F19" s="260"/>
      <c r="G19" s="261"/>
      <c r="H19" s="260"/>
      <c r="I19" s="261"/>
      <c r="J19" s="260"/>
      <c r="K19" s="261"/>
      <c r="L19" s="260"/>
      <c r="M19" s="261"/>
    </row>
    <row r="20" spans="1:13">
      <c r="A20" s="82" t="s">
        <v>459</v>
      </c>
      <c r="B20" s="40"/>
      <c r="C20" s="39"/>
      <c r="D20" s="40"/>
      <c r="E20" s="39"/>
      <c r="F20" s="40"/>
      <c r="G20" s="39"/>
      <c r="H20" s="40"/>
      <c r="I20" s="39"/>
      <c r="J20" s="40"/>
      <c r="K20" s="39"/>
      <c r="L20" s="40"/>
      <c r="M20" s="39"/>
    </row>
    <row r="21" spans="1:13">
      <c r="A21" s="82" t="s">
        <v>460</v>
      </c>
      <c r="B21" s="260"/>
      <c r="C21" s="261"/>
      <c r="D21" s="260"/>
      <c r="E21" s="261"/>
      <c r="F21" s="260"/>
      <c r="G21" s="261"/>
      <c r="H21" s="260"/>
      <c r="I21" s="261"/>
      <c r="J21" s="260"/>
      <c r="K21" s="261"/>
      <c r="L21" s="260"/>
      <c r="M21" s="261"/>
    </row>
    <row r="22" spans="1:13">
      <c r="A22" s="92" t="s">
        <v>464</v>
      </c>
      <c r="B22" s="42">
        <v>801111.64132000005</v>
      </c>
      <c r="C22" s="269"/>
      <c r="D22" s="269"/>
      <c r="E22" s="43">
        <v>103.03621000000001</v>
      </c>
      <c r="F22" s="269"/>
      <c r="G22" s="269"/>
      <c r="H22" s="269"/>
      <c r="I22" s="269"/>
      <c r="J22" s="269"/>
      <c r="K22" s="269"/>
      <c r="L22" s="269"/>
      <c r="M22" s="43">
        <v>103.03621000000001</v>
      </c>
    </row>
    <row r="23" spans="1:13">
      <c r="A23" s="82" t="s">
        <v>455</v>
      </c>
      <c r="B23" s="260"/>
      <c r="C23" s="270"/>
      <c r="D23" s="270"/>
      <c r="E23" s="261"/>
      <c r="F23" s="270"/>
      <c r="G23" s="270"/>
      <c r="H23" s="270"/>
      <c r="I23" s="270"/>
      <c r="J23" s="270"/>
      <c r="K23" s="270"/>
      <c r="L23" s="270"/>
      <c r="M23" s="261"/>
    </row>
    <row r="24" spans="1:13">
      <c r="A24" s="82" t="s">
        <v>456</v>
      </c>
      <c r="B24" s="40"/>
      <c r="C24" s="271"/>
      <c r="D24" s="271"/>
      <c r="E24" s="39"/>
      <c r="F24" s="271"/>
      <c r="G24" s="271"/>
      <c r="H24" s="271"/>
      <c r="I24" s="271"/>
      <c r="J24" s="271"/>
      <c r="K24" s="271"/>
      <c r="L24" s="271"/>
      <c r="M24" s="39"/>
    </row>
    <row r="25" spans="1:13">
      <c r="A25" s="82" t="s">
        <v>458</v>
      </c>
      <c r="B25" s="260"/>
      <c r="C25" s="270"/>
      <c r="D25" s="270"/>
      <c r="E25" s="261"/>
      <c r="F25" s="270"/>
      <c r="G25" s="270"/>
      <c r="H25" s="270"/>
      <c r="I25" s="270"/>
      <c r="J25" s="270"/>
      <c r="K25" s="270"/>
      <c r="L25" s="270"/>
      <c r="M25" s="261"/>
    </row>
    <row r="26" spans="1:13">
      <c r="A26" s="82" t="s">
        <v>459</v>
      </c>
      <c r="B26" s="40"/>
      <c r="C26" s="271"/>
      <c r="D26" s="271"/>
      <c r="E26" s="39"/>
      <c r="F26" s="271"/>
      <c r="G26" s="271"/>
      <c r="H26" s="271"/>
      <c r="I26" s="271"/>
      <c r="J26" s="271"/>
      <c r="K26" s="271"/>
      <c r="L26" s="271"/>
      <c r="M26" s="39"/>
    </row>
    <row r="27" spans="1:13">
      <c r="A27" s="82" t="s">
        <v>460</v>
      </c>
      <c r="B27" s="260"/>
      <c r="C27" s="270"/>
      <c r="D27" s="270"/>
      <c r="E27" s="261"/>
      <c r="F27" s="270"/>
      <c r="G27" s="270"/>
      <c r="H27" s="270"/>
      <c r="I27" s="270"/>
      <c r="J27" s="270"/>
      <c r="K27" s="270"/>
      <c r="L27" s="270"/>
      <c r="M27" s="261"/>
    </row>
    <row r="28" spans="1:13">
      <c r="A28" s="82" t="s">
        <v>462</v>
      </c>
      <c r="B28" s="40">
        <v>801111.64132000005</v>
      </c>
      <c r="C28" s="271"/>
      <c r="D28" s="271"/>
      <c r="E28" s="39">
        <v>103.03621000000001</v>
      </c>
      <c r="F28" s="271"/>
      <c r="G28" s="271"/>
      <c r="H28" s="271"/>
      <c r="I28" s="271"/>
      <c r="J28" s="271"/>
      <c r="K28" s="271"/>
      <c r="L28" s="271"/>
      <c r="M28" s="39">
        <v>103.03621000000001</v>
      </c>
    </row>
    <row r="29" spans="1:13" s="259" customFormat="1">
      <c r="A29" s="92" t="s">
        <v>65</v>
      </c>
      <c r="B29" s="257">
        <v>14446942.400899999</v>
      </c>
      <c r="C29" s="258">
        <v>13624043.105</v>
      </c>
      <c r="D29" s="257">
        <v>21787.654579999999</v>
      </c>
      <c r="E29" s="258">
        <v>78013.941469999991</v>
      </c>
      <c r="F29" s="257">
        <v>51723.034610000002</v>
      </c>
      <c r="G29" s="258">
        <v>14571.005450000001</v>
      </c>
      <c r="H29" s="257">
        <v>5380.6309800000008</v>
      </c>
      <c r="I29" s="258">
        <v>2680.5850499999997</v>
      </c>
      <c r="J29" s="257">
        <v>2196.01838</v>
      </c>
      <c r="K29" s="258">
        <v>179.93422000000001</v>
      </c>
      <c r="L29" s="257">
        <v>0</v>
      </c>
      <c r="M29" s="258">
        <v>78013.941469999991</v>
      </c>
    </row>
  </sheetData>
  <sheetProtection algorithmName="SHA-512" hashValue="QGmgDxDCw5DDPjqHqn+TuXkSdNXZ1kJlHDVviap0eW5KYmX37Rqa3KT+QJo2RQbhHoP+k2XqsFS0EJ+FOuP3Kg==" saltValue="OL/PfNFuXie7qrhCWf2DtQ==" spinCount="100000" sheet="1" objects="1" scenarios="1"/>
  <mergeCells count="1">
    <mergeCell ref="B4:M4"/>
  </mergeCells>
  <hyperlinks>
    <hyperlink ref="M1" location="'Table of contents'!A1" display="Table of contents" xr:uid="{72FCA0C0-F711-47CE-952C-0221C896078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5C3D-D7DD-4C6D-93C7-580214773327}">
  <sheetPr codeName="Blad2">
    <tabColor theme="0" tint="-0.249977111117893"/>
  </sheetPr>
  <dimension ref="A1:B112"/>
  <sheetViews>
    <sheetView showGridLines="0" zoomScale="85" zoomScaleNormal="85" workbookViewId="0">
      <pane ySplit="3" topLeftCell="A4" activePane="bottomLeft" state="frozen"/>
      <selection pane="bottomLeft" activeCell="A3" sqref="A3"/>
    </sheetView>
  </sheetViews>
  <sheetFormatPr defaultRowHeight="14.4"/>
  <cols>
    <col min="1" max="1" width="148" bestFit="1" customWidth="1"/>
    <col min="2" max="2" width="15.44140625" customWidth="1"/>
  </cols>
  <sheetData>
    <row r="1" spans="1:2" ht="24.6">
      <c r="A1" s="336" t="s">
        <v>745</v>
      </c>
    </row>
    <row r="3" spans="1:2">
      <c r="A3" s="25" t="s">
        <v>0</v>
      </c>
    </row>
    <row r="5" spans="1:2">
      <c r="A5" s="1" t="s">
        <v>770</v>
      </c>
      <c r="B5" s="326"/>
    </row>
    <row r="7" spans="1:2">
      <c r="A7" s="1" t="s">
        <v>755</v>
      </c>
      <c r="B7" s="326" t="s">
        <v>746</v>
      </c>
    </row>
    <row r="8" spans="1:2">
      <c r="A8" s="24" t="s">
        <v>791</v>
      </c>
      <c r="B8">
        <v>1</v>
      </c>
    </row>
    <row r="9" spans="1:2">
      <c r="A9" s="24" t="s">
        <v>1</v>
      </c>
      <c r="B9">
        <v>2</v>
      </c>
    </row>
    <row r="10" spans="1:2">
      <c r="A10" t="s">
        <v>748</v>
      </c>
      <c r="B10" s="327" t="s">
        <v>764</v>
      </c>
    </row>
    <row r="11" spans="1:2">
      <c r="A11" t="s">
        <v>749</v>
      </c>
      <c r="B11" s="327" t="s">
        <v>764</v>
      </c>
    </row>
    <row r="13" spans="1:2">
      <c r="A13" s="1" t="s">
        <v>2</v>
      </c>
      <c r="B13" s="1"/>
    </row>
    <row r="14" spans="1:2">
      <c r="A14" s="24" t="s">
        <v>3</v>
      </c>
      <c r="B14">
        <v>3</v>
      </c>
    </row>
    <row r="15" spans="1:2">
      <c r="A15" s="24" t="s">
        <v>772</v>
      </c>
      <c r="B15">
        <v>4</v>
      </c>
    </row>
    <row r="16" spans="1:2">
      <c r="A16" s="24" t="s">
        <v>773</v>
      </c>
      <c r="B16">
        <v>5</v>
      </c>
    </row>
    <row r="17" spans="1:2">
      <c r="A17" s="24" t="s">
        <v>769</v>
      </c>
      <c r="B17">
        <v>6</v>
      </c>
    </row>
    <row r="19" spans="1:2">
      <c r="A19" s="1" t="s">
        <v>4</v>
      </c>
      <c r="B19" s="1"/>
    </row>
    <row r="20" spans="1:2">
      <c r="A20" s="24" t="s">
        <v>5</v>
      </c>
      <c r="B20">
        <v>7</v>
      </c>
    </row>
    <row r="21" spans="1:2">
      <c r="A21" s="24" t="s">
        <v>774</v>
      </c>
      <c r="B21">
        <v>8</v>
      </c>
    </row>
    <row r="23" spans="1:2">
      <c r="A23" s="1" t="s">
        <v>6</v>
      </c>
      <c r="B23" s="1"/>
    </row>
    <row r="24" spans="1:2">
      <c r="A24" t="s">
        <v>792</v>
      </c>
      <c r="B24" s="327" t="s">
        <v>764</v>
      </c>
    </row>
    <row r="25" spans="1:2">
      <c r="A25" t="s">
        <v>7</v>
      </c>
      <c r="B25" s="327" t="s">
        <v>764</v>
      </c>
    </row>
    <row r="27" spans="1:2">
      <c r="A27" s="1" t="s">
        <v>8</v>
      </c>
      <c r="B27" s="1"/>
    </row>
    <row r="28" spans="1:2">
      <c r="A28" s="24" t="s">
        <v>793</v>
      </c>
      <c r="B28">
        <v>9</v>
      </c>
    </row>
    <row r="29" spans="1:2">
      <c r="A29" s="24" t="s">
        <v>9</v>
      </c>
      <c r="B29">
        <v>10</v>
      </c>
    </row>
    <row r="30" spans="1:2">
      <c r="A30" s="24" t="s">
        <v>794</v>
      </c>
      <c r="B30">
        <v>11</v>
      </c>
    </row>
    <row r="32" spans="1:2">
      <c r="A32" s="1" t="s">
        <v>10</v>
      </c>
      <c r="B32" s="1"/>
    </row>
    <row r="33" spans="1:2">
      <c r="A33" s="24" t="s">
        <v>11</v>
      </c>
      <c r="B33">
        <v>12</v>
      </c>
    </row>
    <row r="34" spans="1:2">
      <c r="A34" s="24" t="s">
        <v>12</v>
      </c>
      <c r="B34">
        <v>13</v>
      </c>
    </row>
    <row r="36" spans="1:2">
      <c r="A36" s="1" t="s">
        <v>13</v>
      </c>
      <c r="B36" s="1"/>
    </row>
    <row r="37" spans="1:2">
      <c r="A37" s="24" t="s">
        <v>795</v>
      </c>
      <c r="B37">
        <v>14</v>
      </c>
    </row>
    <row r="38" spans="1:2">
      <c r="A38" s="24" t="s">
        <v>796</v>
      </c>
      <c r="B38">
        <v>15</v>
      </c>
    </row>
    <row r="39" spans="1:2">
      <c r="A39" t="s">
        <v>776</v>
      </c>
      <c r="B39" s="327" t="s">
        <v>764</v>
      </c>
    </row>
    <row r="40" spans="1:2">
      <c r="A40" t="s">
        <v>777</v>
      </c>
      <c r="B40" s="327" t="s">
        <v>764</v>
      </c>
    </row>
    <row r="41" spans="1:2">
      <c r="A41" s="24" t="s">
        <v>778</v>
      </c>
      <c r="B41">
        <v>16</v>
      </c>
    </row>
    <row r="42" spans="1:2">
      <c r="A42" t="s">
        <v>779</v>
      </c>
      <c r="B42" s="327" t="s">
        <v>764</v>
      </c>
    </row>
    <row r="43" spans="1:2">
      <c r="A43" s="24" t="s">
        <v>797</v>
      </c>
      <c r="B43">
        <v>17</v>
      </c>
    </row>
    <row r="44" spans="1:2">
      <c r="A44" t="s">
        <v>781</v>
      </c>
      <c r="B44" s="327" t="s">
        <v>764</v>
      </c>
    </row>
    <row r="45" spans="1:2">
      <c r="A45" s="24" t="s">
        <v>780</v>
      </c>
      <c r="B45">
        <v>18</v>
      </c>
    </row>
    <row r="47" spans="1:2">
      <c r="A47" s="1" t="s">
        <v>14</v>
      </c>
      <c r="B47" s="1"/>
    </row>
    <row r="48" spans="1:2">
      <c r="A48" s="24" t="s">
        <v>15</v>
      </c>
      <c r="B48">
        <v>19</v>
      </c>
    </row>
    <row r="50" spans="1:2">
      <c r="A50" s="1" t="s">
        <v>16</v>
      </c>
      <c r="B50" s="1"/>
    </row>
    <row r="51" spans="1:2">
      <c r="A51" s="24" t="s">
        <v>782</v>
      </c>
      <c r="B51">
        <v>20</v>
      </c>
    </row>
    <row r="52" spans="1:2">
      <c r="A52" s="24" t="s">
        <v>17</v>
      </c>
      <c r="B52">
        <v>21</v>
      </c>
    </row>
    <row r="54" spans="1:2">
      <c r="A54" s="1" t="s">
        <v>751</v>
      </c>
      <c r="B54" s="1"/>
    </row>
    <row r="55" spans="1:2">
      <c r="A55" t="s">
        <v>798</v>
      </c>
      <c r="B55" s="327" t="s">
        <v>764</v>
      </c>
    </row>
    <row r="56" spans="1:2">
      <c r="A56" t="s">
        <v>750</v>
      </c>
      <c r="B56" s="327" t="s">
        <v>764</v>
      </c>
    </row>
    <row r="57" spans="1:2">
      <c r="A57" t="s">
        <v>756</v>
      </c>
      <c r="B57" s="327" t="s">
        <v>764</v>
      </c>
    </row>
    <row r="58" spans="1:2">
      <c r="A58" t="s">
        <v>783</v>
      </c>
      <c r="B58" s="327" t="s">
        <v>764</v>
      </c>
    </row>
    <row r="59" spans="1:2">
      <c r="A59" t="s">
        <v>784</v>
      </c>
      <c r="B59" s="327" t="s">
        <v>764</v>
      </c>
    </row>
    <row r="60" spans="1:2">
      <c r="A60" t="s">
        <v>785</v>
      </c>
      <c r="B60" s="327" t="s">
        <v>764</v>
      </c>
    </row>
    <row r="61" spans="1:2">
      <c r="A61" t="s">
        <v>799</v>
      </c>
      <c r="B61" s="327" t="s">
        <v>764</v>
      </c>
    </row>
    <row r="63" spans="1:2">
      <c r="A63" s="1" t="s">
        <v>752</v>
      </c>
      <c r="B63" s="1"/>
    </row>
    <row r="64" spans="1:2">
      <c r="A64" t="s">
        <v>765</v>
      </c>
      <c r="B64" s="327" t="s">
        <v>764</v>
      </c>
    </row>
    <row r="66" spans="1:2">
      <c r="A66" s="1" t="s">
        <v>18</v>
      </c>
      <c r="B66" s="1"/>
    </row>
    <row r="67" spans="1:2">
      <c r="A67" s="24" t="s">
        <v>786</v>
      </c>
      <c r="B67">
        <v>22</v>
      </c>
    </row>
    <row r="68" spans="1:2">
      <c r="A68" s="24" t="s">
        <v>19</v>
      </c>
      <c r="B68">
        <v>23</v>
      </c>
    </row>
    <row r="69" spans="1:2">
      <c r="A69" s="24" t="s">
        <v>787</v>
      </c>
      <c r="B69">
        <v>24</v>
      </c>
    </row>
    <row r="70" spans="1:2">
      <c r="A70" t="s">
        <v>766</v>
      </c>
      <c r="B70" s="327" t="s">
        <v>764</v>
      </c>
    </row>
    <row r="71" spans="1:2">
      <c r="A71" s="24" t="s">
        <v>788</v>
      </c>
      <c r="B71">
        <v>25</v>
      </c>
    </row>
    <row r="72" spans="1:2">
      <c r="A72" t="s">
        <v>800</v>
      </c>
      <c r="B72" s="327" t="s">
        <v>764</v>
      </c>
    </row>
    <row r="73" spans="1:2">
      <c r="A73" t="s">
        <v>801</v>
      </c>
      <c r="B73" s="327" t="s">
        <v>764</v>
      </c>
    </row>
    <row r="74" spans="1:2">
      <c r="A74" s="24" t="s">
        <v>775</v>
      </c>
      <c r="B74">
        <v>26</v>
      </c>
    </row>
    <row r="76" spans="1:2">
      <c r="A76" s="1" t="s">
        <v>20</v>
      </c>
      <c r="B76" s="1"/>
    </row>
    <row r="77" spans="1:2">
      <c r="A77" t="s">
        <v>802</v>
      </c>
      <c r="B77" s="327" t="s">
        <v>764</v>
      </c>
    </row>
    <row r="78" spans="1:2">
      <c r="A78" t="s">
        <v>803</v>
      </c>
      <c r="B78" s="327" t="s">
        <v>764</v>
      </c>
    </row>
    <row r="79" spans="1:2">
      <c r="A79" t="s">
        <v>804</v>
      </c>
      <c r="B79" s="327" t="s">
        <v>764</v>
      </c>
    </row>
    <row r="80" spans="1:2">
      <c r="A80" t="s">
        <v>805</v>
      </c>
      <c r="B80" s="327" t="s">
        <v>764</v>
      </c>
    </row>
    <row r="81" spans="1:2">
      <c r="A81" t="s">
        <v>806</v>
      </c>
      <c r="B81" s="327" t="s">
        <v>764</v>
      </c>
    </row>
    <row r="83" spans="1:2">
      <c r="A83" s="1" t="s">
        <v>21</v>
      </c>
      <c r="B83" s="1"/>
    </row>
    <row r="84" spans="1:2">
      <c r="A84" t="s">
        <v>22</v>
      </c>
      <c r="B84" s="327" t="s">
        <v>764</v>
      </c>
    </row>
    <row r="85" spans="1:2">
      <c r="A85" t="s">
        <v>753</v>
      </c>
      <c r="B85" s="327" t="s">
        <v>764</v>
      </c>
    </row>
    <row r="86" spans="1:2">
      <c r="A86" t="s">
        <v>789</v>
      </c>
      <c r="B86" s="327" t="s">
        <v>764</v>
      </c>
    </row>
    <row r="87" spans="1:2">
      <c r="A87" t="s">
        <v>754</v>
      </c>
      <c r="B87" s="327" t="s">
        <v>764</v>
      </c>
    </row>
    <row r="88" spans="1:2">
      <c r="A88" t="s">
        <v>757</v>
      </c>
      <c r="B88" s="327" t="s">
        <v>764</v>
      </c>
    </row>
    <row r="89" spans="1:2">
      <c r="B89" s="327"/>
    </row>
    <row r="90" spans="1:2">
      <c r="A90" s="1" t="s">
        <v>23</v>
      </c>
      <c r="B90" s="1"/>
    </row>
    <row r="91" spans="1:2">
      <c r="A91" s="24" t="s">
        <v>790</v>
      </c>
      <c r="B91">
        <v>27</v>
      </c>
    </row>
    <row r="92" spans="1:2">
      <c r="A92" s="24" t="s">
        <v>24</v>
      </c>
      <c r="B92">
        <v>28</v>
      </c>
    </row>
    <row r="94" spans="1:2">
      <c r="A94" s="1" t="s">
        <v>25</v>
      </c>
      <c r="B94" s="1"/>
    </row>
    <row r="95" spans="1:2">
      <c r="A95" s="24" t="s">
        <v>26</v>
      </c>
      <c r="B95">
        <v>29</v>
      </c>
    </row>
    <row r="96" spans="1:2">
      <c r="A96" t="s">
        <v>27</v>
      </c>
      <c r="B96" s="327" t="s">
        <v>764</v>
      </c>
    </row>
    <row r="97" spans="1:2">
      <c r="A97" s="24" t="s">
        <v>28</v>
      </c>
      <c r="B97">
        <v>30</v>
      </c>
    </row>
    <row r="98" spans="1:2">
      <c r="A98" t="s">
        <v>767</v>
      </c>
      <c r="B98" s="327" t="s">
        <v>764</v>
      </c>
    </row>
    <row r="99" spans="1:2">
      <c r="A99" s="24" t="s">
        <v>29</v>
      </c>
      <c r="B99">
        <v>31</v>
      </c>
    </row>
    <row r="100" spans="1:2">
      <c r="A100" t="s">
        <v>30</v>
      </c>
    </row>
    <row r="101" spans="1:2">
      <c r="A101" s="1" t="s">
        <v>31</v>
      </c>
      <c r="B101" s="1"/>
    </row>
    <row r="102" spans="1:2">
      <c r="A102" s="24" t="s">
        <v>768</v>
      </c>
      <c r="B102">
        <v>32</v>
      </c>
    </row>
    <row r="103" spans="1:2">
      <c r="A103" s="24" t="s">
        <v>32</v>
      </c>
      <c r="B103">
        <v>33</v>
      </c>
    </row>
    <row r="104" spans="1:2">
      <c r="A104" s="24" t="s">
        <v>807</v>
      </c>
      <c r="B104">
        <v>34</v>
      </c>
    </row>
    <row r="106" spans="1:2">
      <c r="A106" s="1" t="s">
        <v>33</v>
      </c>
      <c r="B106" s="1"/>
    </row>
    <row r="107" spans="1:2">
      <c r="A107" s="24" t="s">
        <v>747</v>
      </c>
      <c r="B107">
        <v>35</v>
      </c>
    </row>
    <row r="109" spans="1:2">
      <c r="A109" s="1" t="s">
        <v>760</v>
      </c>
      <c r="B109" s="1"/>
    </row>
    <row r="110" spans="1:2">
      <c r="A110" t="s">
        <v>761</v>
      </c>
      <c r="B110" s="327" t="s">
        <v>764</v>
      </c>
    </row>
    <row r="111" spans="1:2">
      <c r="A111" t="s">
        <v>762</v>
      </c>
      <c r="B111" s="327" t="s">
        <v>764</v>
      </c>
    </row>
    <row r="112" spans="1:2">
      <c r="A112" t="s">
        <v>763</v>
      </c>
      <c r="B112" s="327" t="s">
        <v>764</v>
      </c>
    </row>
  </sheetData>
  <sheetProtection algorithmName="SHA-512" hashValue="B4Y8uRrL6+4xErwEtP1hCT9grkOQvP9dJPXSyFftdaWFp35ItKS+/I+28ZK6Ks6AY+GC1dcKXDqoFZtezBJH6A==" saltValue="lnNJ5iqSur4nqeBk3AV/rA==" spinCount="100000" sheet="1" objects="1" scenarios="1"/>
  <hyperlinks>
    <hyperlink ref="A9" location="'2'!A1" display="EU KM1 - Key metrics template" xr:uid="{B6613C40-8886-4F6B-BEB5-FAD5C0F2500D}"/>
    <hyperlink ref="A8" location="'1'!A1" display="EU OV1 – Overview of risk weighted exposure amounts" xr:uid="{AE73BB44-FFE3-4D50-B98F-611C0209964D}"/>
    <hyperlink ref="A14" location="'3'!A1" display="EU LI1 - Differences between accounting and regulatory scopes of consolidation and mapping of financial statement categories with regulatory risk categories " xr:uid="{2C30A3B3-E465-425F-BBC6-701CC0DC6E05}"/>
    <hyperlink ref="A15" location="'4'!A1" display="EU LI2 - Main sources of differences between regulatory exposure amounts and carrying values in financial statements " xr:uid="{D67F86AB-1C9A-499C-BBA1-E9A897129C8E}"/>
    <hyperlink ref="A16" location="'5'!A1" display="EU LI3 - Outline of the differences in the scopes of consolidation (entity by entity) " xr:uid="{83E2704E-FA3E-454A-B6CD-3A212C2BB168}"/>
    <hyperlink ref="A17" location="'6'!A1" display="EU PV1: Prudent valuation adjustments (PVA)" xr:uid="{3F6BA106-054A-480B-AF7B-FCF60F2FBFC5}"/>
    <hyperlink ref="A20" location="'7'!A1" display="EU CC1 - Composition of regulatory own funds" xr:uid="{2A1038B5-3793-41E2-8A4E-70A360FDA44F}"/>
    <hyperlink ref="A21" location="'8'!A1" display="EU CC2 - reconciliation of regulatory own funds to balance sheet in the audited financial statements" xr:uid="{A1469288-7D77-4533-9B1F-CA8850EA1DE0}"/>
    <hyperlink ref="A28" location="'9'!A1" display="EU LR1 - LRSum: Summary reconciliation of accounting assets and leverage ratio exposures" xr:uid="{CD9779F6-07F0-423F-8ACA-71A8014DC5EA}"/>
    <hyperlink ref="A29" location="'10'!A1" display="EU LR2 - LRCom: Leverage ratio common disclosure" xr:uid="{6F067156-3622-4975-8344-92800E934CDF}"/>
    <hyperlink ref="A30" location="'11'!A1" display="EU LR3 - LRSpl: Split-up of on balance sheet exposures (excluding derivatives, SFTs and exempted exposures)" xr:uid="{B9012F46-43A0-4CDE-8DE5-2750AE644A7B}"/>
    <hyperlink ref="A33" location="'12'!A1" display="EU LIQ1 - Quantitative information of LCR" xr:uid="{7BE92EB6-2623-4D6B-8DCB-416CCED39BC3}"/>
    <hyperlink ref="A102" location="'32'!A1" display="EU AE1 - Encumbered and unencumbered assets" xr:uid="{01C723CB-9F83-49F8-9A99-7BE0A6B23E3A}"/>
    <hyperlink ref="A103" location="'33'!A1" display="EU AE2 - Collateral received and own debt securities issued" xr:uid="{A37BDFFD-C842-45E7-BBD3-EA8C2BEB8501}"/>
    <hyperlink ref="A104" location="'34'!A1" display="EU AE3 - Sources of encumbrance" xr:uid="{83312384-1E1C-4E3E-A7FC-5B08AFC4410C}"/>
    <hyperlink ref="A107" location="'35'!A1" display="Template EU IRRBB1 - Interest rate risks of non-trading book activities" xr:uid="{521CA360-49DB-4E10-94E9-DFD0ECC08947}"/>
    <hyperlink ref="A91" location="'27'!A1" display="EU OR1 - Operational risk own funds requirements and risk-weighted exposure amounts" xr:uid="{B5E52674-91B1-4AFF-AD09-A8701006043A}"/>
    <hyperlink ref="A92" location="'28'!A1" display="Business indicator for operational risk" xr:uid="{AF5767A0-C83B-447C-A92C-6627C1C29F4D}"/>
    <hyperlink ref="A48" location="'19'!A1" display="EU CR3 –  CRM techniques overview:  Disclosure of the use of credit risk mitigation techniques" xr:uid="{44E6BFA5-DABD-459C-ADA1-595819880FD3}"/>
    <hyperlink ref="A51" location="'20'!A1" display="EU CR4 – standardised approach – Credit risk exposure and CRM effects" xr:uid="{66BD625A-4C70-4023-A4A9-DA10CAE5C2C2}"/>
    <hyperlink ref="A52" location="'21'!A1" display="EU CR5 – standardised approach" xr:uid="{D249B178-D348-4FCB-BC7C-DD8E785FE39A}"/>
    <hyperlink ref="A37" location="'14'!A1" display="EU CR1: Performing and non-performing exposures and related provisions" xr:uid="{49CCF180-D077-4636-BDD7-B7585F58D887}"/>
    <hyperlink ref="A38" location="'15'!A1" display="EU CR1-A: Maturity of exposures" xr:uid="{D98CE6D8-BE86-4629-B99E-D405ECABB9F0}"/>
    <hyperlink ref="A41" location="'16'!A1" display="EU CQ1: Credit quality of forborne exposures" xr:uid="{7A32C27F-6F73-4EDB-A6C8-A0FEF8930729}"/>
    <hyperlink ref="A43" location="'17'!A1" display="EU CQ3: Credit quality of performing and non-performing exposures by past due days" xr:uid="{7B2794BF-9487-45C0-82A9-A7CA056E7386}"/>
    <hyperlink ref="A45" location="'18'!A1" display="EU CQ5: Credit quality of loans and advances by industry" xr:uid="{959E59D6-9983-4596-B2A7-954BCC6AF4EA}"/>
    <hyperlink ref="A67" location="'22'!A1" display="EU CCR1 – Analysis of CCR exposure by approach" xr:uid="{BA843B3D-4BF1-4086-8360-93EFE9523A7B}"/>
    <hyperlink ref="A68" location="'23'!A1" display="EU CCR2 – Transactions subject to own funds requirements for CVA risk" xr:uid="{0D1B264E-355B-4AB6-9528-28AFDA3BE268}"/>
    <hyperlink ref="A69" location="'24'!A1" display="EU CCR3 – Standardised approach – CCR exposures by regulatory exposure class and risk weights" xr:uid="{52650938-A258-46EA-A721-DC58A2E943AD}"/>
    <hyperlink ref="A71" location="'25'!A1" display="EU CCR5 – Composition of collateral for CCR exposures" xr:uid="{ECA2C4C0-D2A2-4993-9F33-C86CD97D8E6E}"/>
    <hyperlink ref="A74" location="'26'!A1" display="EU CCR8 – Exposures to CCPs" xr:uid="{79B55A4B-1509-478F-8C7B-A6C0005B36AC}"/>
    <hyperlink ref="A95" location="'29'!A1" display="EU REM1 - Remuneration awarded for the financial year " xr:uid="{E6AF14DE-FE29-4A16-AA82-77650B54E41D}"/>
    <hyperlink ref="A97" location="'30'!A1" display="EU REM3 - Deferred remuneration " xr:uid="{3A0DDDF7-6515-4F73-B591-A5CEE5BBE9FA}"/>
    <hyperlink ref="A99" location="'31'!A1" display="EU REM5 - Information on remuneration of staff whose professional activities have a material impact on institutions’ risk profile (identified staff)" xr:uid="{42FC1D2B-A600-48A5-940A-A154B504E178}"/>
    <hyperlink ref="A59" location="'21'!A1" display="EU CR5 – standardised approach" xr:uid="{EBDCEA99-1E54-4BA2-BD0D-36D48456C655}"/>
    <hyperlink ref="A34" location="'13'!A1" display="EU LIQ2 - Net Stable Funding Ratio " xr:uid="{C06D63C3-D46A-4C3F-9688-BCFA2A35E397}"/>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A70A6-4349-41EB-95D8-B414A8029EFF}">
  <sheetPr codeName="Blad20">
    <tabColor theme="8"/>
  </sheetPr>
  <dimension ref="A1:G30"/>
  <sheetViews>
    <sheetView showGridLines="0" workbookViewId="0"/>
  </sheetViews>
  <sheetFormatPr defaultRowHeight="14.4"/>
  <cols>
    <col min="1" max="1" width="45.5546875" customWidth="1"/>
    <col min="2" max="7" width="12.5546875" customWidth="1"/>
  </cols>
  <sheetData>
    <row r="1" spans="1:7">
      <c r="G1" s="328" t="s">
        <v>0</v>
      </c>
    </row>
    <row r="2" spans="1:7">
      <c r="A2" s="25" t="s">
        <v>495</v>
      </c>
      <c r="B2" s="2"/>
      <c r="C2" s="2"/>
      <c r="D2" s="25"/>
      <c r="E2" s="2"/>
      <c r="F2" s="2"/>
      <c r="G2" s="25"/>
    </row>
    <row r="3" spans="1:7">
      <c r="A3" s="262" t="s">
        <v>192</v>
      </c>
      <c r="B3" s="262"/>
      <c r="C3" s="262"/>
      <c r="D3" s="262"/>
      <c r="E3" s="262"/>
      <c r="F3" s="262"/>
      <c r="G3" s="272"/>
    </row>
    <row r="4" spans="1:7" ht="17.399999999999999">
      <c r="A4" s="273"/>
      <c r="B4" s="374" t="s">
        <v>496</v>
      </c>
      <c r="C4" s="375"/>
      <c r="D4" s="375"/>
      <c r="E4" s="375"/>
      <c r="F4" s="376" t="s">
        <v>497</v>
      </c>
      <c r="G4" s="376" t="s">
        <v>498</v>
      </c>
    </row>
    <row r="5" spans="1:7" ht="14.4" customHeight="1">
      <c r="A5" s="274"/>
      <c r="B5" s="275"/>
      <c r="C5" s="348" t="s">
        <v>499</v>
      </c>
      <c r="D5" s="379"/>
      <c r="E5" s="360" t="s">
        <v>500</v>
      </c>
      <c r="F5" s="377"/>
      <c r="G5" s="377"/>
    </row>
    <row r="6" spans="1:7" ht="14.4" customHeight="1">
      <c r="A6" s="274"/>
      <c r="B6" s="276"/>
      <c r="C6" s="382"/>
      <c r="D6" s="384" t="s">
        <v>480</v>
      </c>
      <c r="E6" s="380"/>
      <c r="F6" s="377"/>
      <c r="G6" s="377"/>
    </row>
    <row r="7" spans="1:7" ht="14.4" customHeight="1">
      <c r="A7" s="274"/>
      <c r="B7" s="277"/>
      <c r="C7" s="383"/>
      <c r="D7" s="385"/>
      <c r="E7" s="381"/>
      <c r="F7" s="378"/>
      <c r="G7" s="378"/>
    </row>
    <row r="8" spans="1:7" ht="14.4" customHeight="1">
      <c r="A8" s="82" t="s">
        <v>501</v>
      </c>
      <c r="B8" s="260"/>
      <c r="C8" s="261"/>
      <c r="D8" s="260"/>
      <c r="E8" s="261"/>
      <c r="F8" s="260"/>
      <c r="G8" s="261"/>
    </row>
    <row r="9" spans="1:7" ht="15" customHeight="1">
      <c r="A9" s="82" t="s">
        <v>502</v>
      </c>
      <c r="B9" s="40"/>
      <c r="C9" s="39"/>
      <c r="D9" s="40"/>
      <c r="E9" s="39"/>
      <c r="F9" s="40"/>
      <c r="G9" s="39"/>
    </row>
    <row r="10" spans="1:7">
      <c r="A10" s="82" t="s">
        <v>503</v>
      </c>
      <c r="B10" s="40"/>
      <c r="C10" s="39"/>
      <c r="D10" s="40"/>
      <c r="E10" s="39"/>
      <c r="F10" s="40"/>
      <c r="G10" s="39"/>
    </row>
    <row r="11" spans="1:7">
      <c r="A11" s="82" t="s">
        <v>504</v>
      </c>
      <c r="B11" s="40"/>
      <c r="C11" s="39"/>
      <c r="D11" s="40"/>
      <c r="E11" s="39"/>
      <c r="F11" s="40"/>
      <c r="G11" s="39"/>
    </row>
    <row r="12" spans="1:7">
      <c r="A12" s="82" t="s">
        <v>505</v>
      </c>
      <c r="B12" s="40"/>
      <c r="C12" s="39"/>
      <c r="D12" s="40"/>
      <c r="E12" s="39"/>
      <c r="F12" s="40"/>
      <c r="G12" s="39"/>
    </row>
    <row r="13" spans="1:7">
      <c r="A13" s="82" t="s">
        <v>506</v>
      </c>
      <c r="B13" s="40"/>
      <c r="C13" s="39"/>
      <c r="D13" s="40"/>
      <c r="E13" s="39"/>
      <c r="F13" s="40"/>
      <c r="G13" s="39"/>
    </row>
    <row r="14" spans="1:7">
      <c r="A14" s="82" t="s">
        <v>507</v>
      </c>
      <c r="B14" s="40"/>
      <c r="C14" s="39"/>
      <c r="D14" s="40"/>
      <c r="E14" s="39"/>
      <c r="F14" s="40"/>
      <c r="G14" s="39"/>
    </row>
    <row r="15" spans="1:7">
      <c r="A15" s="82" t="s">
        <v>508</v>
      </c>
      <c r="B15" s="40"/>
      <c r="C15" s="39"/>
      <c r="D15" s="40"/>
      <c r="E15" s="39"/>
      <c r="F15" s="40"/>
      <c r="G15" s="39"/>
    </row>
    <row r="16" spans="1:7">
      <c r="A16" s="82" t="s">
        <v>509</v>
      </c>
      <c r="B16" s="40"/>
      <c r="C16" s="39"/>
      <c r="D16" s="40"/>
      <c r="E16" s="39"/>
      <c r="F16" s="40"/>
      <c r="G16" s="39"/>
    </row>
    <row r="17" spans="1:7">
      <c r="A17" s="82" t="s">
        <v>510</v>
      </c>
      <c r="B17" s="40"/>
      <c r="C17" s="39"/>
      <c r="D17" s="40"/>
      <c r="E17" s="39"/>
      <c r="F17" s="40"/>
      <c r="G17" s="39"/>
    </row>
    <row r="18" spans="1:7">
      <c r="A18" s="82" t="s">
        <v>511</v>
      </c>
      <c r="B18" s="40"/>
      <c r="C18" s="39"/>
      <c r="D18" s="40"/>
      <c r="E18" s="39"/>
      <c r="F18" s="40"/>
      <c r="G18" s="39"/>
    </row>
    <row r="19" spans="1:7">
      <c r="A19" s="82" t="s">
        <v>512</v>
      </c>
      <c r="B19" s="40">
        <v>18994.994320000002</v>
      </c>
      <c r="C19" s="39"/>
      <c r="D19" s="40"/>
      <c r="E19" s="39">
        <v>18994.994320000002</v>
      </c>
      <c r="F19" s="40">
        <v>-1676.3843899999999</v>
      </c>
      <c r="G19" s="39"/>
    </row>
    <row r="20" spans="1:7">
      <c r="A20" s="82" t="s">
        <v>513</v>
      </c>
      <c r="B20" s="40">
        <v>3922.7287099999999</v>
      </c>
      <c r="C20" s="39"/>
      <c r="D20" s="40"/>
      <c r="E20" s="39">
        <v>3922.7287099999999</v>
      </c>
      <c r="F20" s="40">
        <v>-43.043779999999998</v>
      </c>
      <c r="G20" s="39"/>
    </row>
    <row r="21" spans="1:7">
      <c r="A21" s="82" t="s">
        <v>514</v>
      </c>
      <c r="B21" s="40">
        <v>200</v>
      </c>
      <c r="C21" s="39"/>
      <c r="D21" s="40"/>
      <c r="E21" s="39">
        <v>200</v>
      </c>
      <c r="F21" s="40"/>
      <c r="G21" s="39"/>
    </row>
    <row r="22" spans="1:7">
      <c r="A22" s="82" t="s">
        <v>515</v>
      </c>
      <c r="B22" s="40"/>
      <c r="C22" s="39"/>
      <c r="D22" s="40"/>
      <c r="E22" s="39"/>
      <c r="F22" s="40"/>
      <c r="G22" s="39"/>
    </row>
    <row r="23" spans="1:7">
      <c r="A23" s="82" t="s">
        <v>516</v>
      </c>
      <c r="B23" s="40"/>
      <c r="C23" s="39"/>
      <c r="D23" s="40"/>
      <c r="E23" s="39"/>
      <c r="F23" s="40"/>
      <c r="G23" s="39"/>
    </row>
    <row r="24" spans="1:7">
      <c r="A24" s="82" t="s">
        <v>517</v>
      </c>
      <c r="B24" s="40">
        <v>300.44232</v>
      </c>
      <c r="C24" s="39"/>
      <c r="D24" s="40"/>
      <c r="E24" s="39">
        <v>300.44232</v>
      </c>
      <c r="F24" s="40"/>
      <c r="G24" s="39"/>
    </row>
    <row r="25" spans="1:7">
      <c r="A25" s="82" t="s">
        <v>518</v>
      </c>
      <c r="B25" s="40"/>
      <c r="C25" s="39"/>
      <c r="D25" s="40"/>
      <c r="E25" s="39"/>
      <c r="F25" s="40"/>
      <c r="G25" s="39"/>
    </row>
    <row r="26" spans="1:7">
      <c r="A26" s="82" t="s">
        <v>519</v>
      </c>
      <c r="B26" s="40"/>
      <c r="C26" s="39"/>
      <c r="D26" s="40"/>
      <c r="E26" s="39"/>
      <c r="F26" s="40"/>
      <c r="G26" s="39"/>
    </row>
    <row r="27" spans="1:7">
      <c r="A27" s="92" t="s">
        <v>65</v>
      </c>
      <c r="B27" s="42">
        <v>23418.165349999999</v>
      </c>
      <c r="C27" s="43"/>
      <c r="D27" s="42"/>
      <c r="E27" s="43">
        <v>23418.165349999999</v>
      </c>
      <c r="F27" s="42">
        <v>-1719.4281699999999</v>
      </c>
      <c r="G27" s="43"/>
    </row>
    <row r="30" spans="1:7">
      <c r="E30" s="278"/>
    </row>
  </sheetData>
  <sheetProtection algorithmName="SHA-512" hashValue="qx/0pTx4hZ6fKwdNT1PDCoQCJOifV+wyREZZUG5/uhaHqsDpXVQpaBdY6mbZf5VzVvYV3zbOkXSrkBMXnPKdhA==" saltValue="GI0rWoRqdeKTMLY0q2aL6A==" spinCount="100000" sheet="1" objects="1" scenarios="1"/>
  <mergeCells count="7">
    <mergeCell ref="B4:E4"/>
    <mergeCell ref="F4:F7"/>
    <mergeCell ref="G4:G7"/>
    <mergeCell ref="C5:D5"/>
    <mergeCell ref="E5:E7"/>
    <mergeCell ref="C6:C7"/>
    <mergeCell ref="D6:D7"/>
  </mergeCells>
  <hyperlinks>
    <hyperlink ref="G1" location="'Table of contents'!A1" display="Table of contents" xr:uid="{B41CD31A-0472-44F3-9E1C-02E29961ECE5}"/>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AB02F-29BB-48E5-82F9-9B28D21F4449}">
  <sheetPr codeName="Blad21">
    <tabColor theme="8"/>
  </sheetPr>
  <dimension ref="A1:F11"/>
  <sheetViews>
    <sheetView showGridLines="0" workbookViewId="0"/>
  </sheetViews>
  <sheetFormatPr defaultRowHeight="14.4"/>
  <cols>
    <col min="1" max="1" width="28.109375" customWidth="1"/>
    <col min="2" max="2" width="13.33203125" customWidth="1"/>
    <col min="3" max="5" width="12.5546875" customWidth="1"/>
    <col min="6" max="6" width="11.5546875" customWidth="1"/>
  </cols>
  <sheetData>
    <row r="1" spans="1:6">
      <c r="F1" s="329" t="s">
        <v>0</v>
      </c>
    </row>
    <row r="2" spans="1:6">
      <c r="A2" s="298" t="s">
        <v>520</v>
      </c>
      <c r="B2" s="215"/>
      <c r="C2" s="215"/>
      <c r="D2" s="215"/>
      <c r="E2" s="215"/>
      <c r="F2" s="215"/>
    </row>
    <row r="3" spans="1:6">
      <c r="A3" s="96" t="s">
        <v>169</v>
      </c>
      <c r="B3" s="113"/>
      <c r="C3" s="113"/>
      <c r="D3" s="113"/>
      <c r="E3" s="113"/>
      <c r="F3" s="113"/>
    </row>
    <row r="4" spans="1:6" ht="22.95" customHeight="1">
      <c r="A4" s="214"/>
      <c r="B4" s="219" t="s">
        <v>521</v>
      </c>
      <c r="C4" s="222" t="s">
        <v>522</v>
      </c>
      <c r="D4" s="216"/>
      <c r="E4" s="216"/>
      <c r="F4" s="223"/>
    </row>
    <row r="5" spans="1:6" ht="27">
      <c r="A5" s="2"/>
      <c r="B5" s="220"/>
      <c r="C5" s="217"/>
      <c r="D5" s="219" t="s">
        <v>523</v>
      </c>
      <c r="E5" s="222" t="s">
        <v>524</v>
      </c>
      <c r="F5" s="223"/>
    </row>
    <row r="6" spans="1:6" ht="27">
      <c r="A6" s="215"/>
      <c r="B6" s="221"/>
      <c r="C6" s="218"/>
      <c r="D6" s="221"/>
      <c r="E6" s="224"/>
      <c r="F6" s="225" t="s">
        <v>525</v>
      </c>
    </row>
    <row r="7" spans="1:6">
      <c r="A7" s="198" t="s">
        <v>454</v>
      </c>
      <c r="B7" s="202">
        <v>1603186.5114699993</v>
      </c>
      <c r="C7" s="198">
        <v>12120555.15337</v>
      </c>
      <c r="D7" s="202">
        <v>12118773052.08</v>
      </c>
      <c r="E7" s="198">
        <v>1782101.29</v>
      </c>
      <c r="F7" s="202"/>
    </row>
    <row r="8" spans="1:6">
      <c r="A8" s="198" t="s">
        <v>526</v>
      </c>
      <c r="B8" s="202"/>
      <c r="C8" s="198"/>
      <c r="D8" s="202"/>
      <c r="E8" s="198"/>
      <c r="F8" s="202" t="s">
        <v>527</v>
      </c>
    </row>
    <row r="9" spans="1:6">
      <c r="A9" s="198" t="s">
        <v>65</v>
      </c>
      <c r="B9" s="202">
        <v>1603186.5114699993</v>
      </c>
      <c r="C9" s="198">
        <v>12120555.15337</v>
      </c>
      <c r="D9" s="202">
        <v>12118773052.08</v>
      </c>
      <c r="E9" s="198">
        <v>1782101.29</v>
      </c>
      <c r="F9" s="202"/>
    </row>
    <row r="10" spans="1:6">
      <c r="A10" s="198" t="s">
        <v>528</v>
      </c>
      <c r="B10" s="202">
        <v>0</v>
      </c>
      <c r="C10" s="198">
        <v>70226.617729999998</v>
      </c>
      <c r="D10" s="202">
        <v>70226.089720000004</v>
      </c>
      <c r="E10" s="198">
        <v>0.52800999999999998</v>
      </c>
      <c r="F10" s="202" t="s">
        <v>527</v>
      </c>
    </row>
    <row r="11" spans="1:6">
      <c r="A11" s="198" t="s">
        <v>529</v>
      </c>
      <c r="B11" s="202">
        <v>0</v>
      </c>
      <c r="C11" s="198">
        <v>70226.617729999998</v>
      </c>
      <c r="D11" s="202"/>
      <c r="E11" s="198"/>
      <c r="F11" s="202"/>
    </row>
  </sheetData>
  <sheetProtection algorithmName="SHA-512" hashValue="8sa53Hgr5EL+6DPW/E0T+lpemaRBkKCyYj0j+FKqUg75xIAQrkgaLiz0lDmZkwQ6fRfqa3YHWCM5b0atplwU0g==" saltValue="yXSGWExQvFPaGKkDwOo6jA==" spinCount="100000" sheet="1" objects="1" scenarios="1"/>
  <hyperlinks>
    <hyperlink ref="F1" location="'Table of contents'!A1" display="Table of contents" xr:uid="{F5D4F9BA-F399-4884-90AB-3ACB470BAE4A}"/>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92A33-B0D1-470E-9695-169CD4F40379}">
  <sheetPr codeName="Blad22">
    <tabColor theme="8"/>
  </sheetPr>
  <dimension ref="A1:G22"/>
  <sheetViews>
    <sheetView showGridLines="0" workbookViewId="0"/>
  </sheetViews>
  <sheetFormatPr defaultRowHeight="14.4"/>
  <cols>
    <col min="1" max="1" width="42.6640625" customWidth="1"/>
    <col min="2" max="7" width="12.5546875" customWidth="1"/>
  </cols>
  <sheetData>
    <row r="1" spans="1:7">
      <c r="G1" s="329" t="s">
        <v>0</v>
      </c>
    </row>
    <row r="2" spans="1:7">
      <c r="A2" s="298" t="s">
        <v>530</v>
      </c>
      <c r="B2" s="215"/>
      <c r="C2" s="215"/>
      <c r="D2" s="215"/>
      <c r="E2" s="215"/>
      <c r="F2" s="215"/>
      <c r="G2" s="215"/>
    </row>
    <row r="3" spans="1:7">
      <c r="A3" s="96" t="s">
        <v>169</v>
      </c>
      <c r="B3" s="113"/>
      <c r="C3" s="113"/>
      <c r="D3" s="113"/>
      <c r="E3" s="113"/>
      <c r="F3" s="113"/>
      <c r="G3" s="113"/>
    </row>
    <row r="4" spans="1:7" ht="18.600000000000001" customHeight="1">
      <c r="A4" s="226"/>
      <c r="B4" s="346" t="s">
        <v>531</v>
      </c>
      <c r="C4" s="347"/>
      <c r="D4" s="346" t="s">
        <v>532</v>
      </c>
      <c r="E4" s="347"/>
      <c r="F4" s="346" t="s">
        <v>533</v>
      </c>
      <c r="G4" s="347"/>
    </row>
    <row r="5" spans="1:7" ht="24" customHeight="1">
      <c r="B5" s="227" t="s">
        <v>534</v>
      </c>
      <c r="C5" s="210" t="s">
        <v>464</v>
      </c>
      <c r="D5" s="227" t="s">
        <v>534</v>
      </c>
      <c r="E5" s="210" t="s">
        <v>464</v>
      </c>
      <c r="F5" s="227" t="s">
        <v>535</v>
      </c>
      <c r="G5" s="210" t="s">
        <v>536</v>
      </c>
    </row>
    <row r="6" spans="1:7">
      <c r="A6" s="82" t="s">
        <v>537</v>
      </c>
      <c r="B6" s="202">
        <v>830374.54535000015</v>
      </c>
      <c r="C6" s="198"/>
      <c r="D6" s="202">
        <v>2798404.7951542283</v>
      </c>
      <c r="E6" s="198">
        <v>42305.574446099985</v>
      </c>
      <c r="F6" s="202">
        <v>10735.01979</v>
      </c>
      <c r="G6" s="229">
        <v>3.7789913061465528E-3</v>
      </c>
    </row>
    <row r="7" spans="1:7">
      <c r="A7" s="82" t="s">
        <v>538</v>
      </c>
      <c r="B7" s="202"/>
      <c r="C7" s="198"/>
      <c r="D7" s="202"/>
      <c r="E7" s="198"/>
      <c r="F7" s="202"/>
      <c r="G7" s="229"/>
    </row>
    <row r="8" spans="1:7">
      <c r="A8" s="82" t="s">
        <v>539</v>
      </c>
      <c r="B8" s="202"/>
      <c r="C8" s="198"/>
      <c r="D8" s="202"/>
      <c r="E8" s="198"/>
      <c r="F8" s="202"/>
      <c r="G8" s="229"/>
    </row>
    <row r="9" spans="1:7">
      <c r="A9" s="82" t="s">
        <v>540</v>
      </c>
      <c r="B9" s="202"/>
      <c r="C9" s="198"/>
      <c r="D9" s="202"/>
      <c r="E9" s="198"/>
      <c r="F9" s="202"/>
      <c r="G9" s="229"/>
    </row>
    <row r="10" spans="1:7">
      <c r="A10" s="82" t="s">
        <v>541</v>
      </c>
      <c r="B10" s="202"/>
      <c r="C10" s="198"/>
      <c r="D10" s="202"/>
      <c r="E10" s="198"/>
      <c r="F10" s="202"/>
      <c r="G10" s="229"/>
    </row>
    <row r="11" spans="1:7">
      <c r="A11" s="82" t="s">
        <v>350</v>
      </c>
      <c r="B11" s="202">
        <v>359720.81388893211</v>
      </c>
      <c r="C11" s="198"/>
      <c r="D11" s="202">
        <v>344140.81388893211</v>
      </c>
      <c r="E11" s="198"/>
      <c r="F11" s="202">
        <v>69397.498397978052</v>
      </c>
      <c r="G11" s="229">
        <v>0.20165436820398575</v>
      </c>
    </row>
    <row r="12" spans="1:7">
      <c r="A12" s="82" t="s">
        <v>353</v>
      </c>
      <c r="B12" s="202">
        <v>79257.597066596893</v>
      </c>
      <c r="C12" s="198"/>
      <c r="D12" s="202">
        <v>72321.163607516588</v>
      </c>
      <c r="E12" s="198"/>
      <c r="F12" s="202">
        <v>72321.163607516588</v>
      </c>
      <c r="G12" s="229">
        <v>1</v>
      </c>
    </row>
    <row r="13" spans="1:7">
      <c r="A13" s="82" t="s">
        <v>542</v>
      </c>
      <c r="B13" s="202">
        <v>983904.39238409232</v>
      </c>
      <c r="C13" s="198">
        <v>191454.09666599997</v>
      </c>
      <c r="D13" s="202">
        <v>599460.98383130622</v>
      </c>
      <c r="E13" s="198">
        <v>70492.223062299978</v>
      </c>
      <c r="F13" s="202">
        <v>502464.90517020464</v>
      </c>
      <c r="G13" s="229">
        <v>0.75</v>
      </c>
    </row>
    <row r="14" spans="1:7">
      <c r="A14" s="82" t="s">
        <v>543</v>
      </c>
      <c r="B14" s="202">
        <v>11154468.371767629</v>
      </c>
      <c r="C14" s="198">
        <v>609762.78536400001</v>
      </c>
      <c r="D14" s="202">
        <v>8929429.9922062736</v>
      </c>
      <c r="E14" s="198">
        <v>89020.385372599965</v>
      </c>
      <c r="F14" s="202">
        <v>3156518.4009747044</v>
      </c>
      <c r="G14" s="229">
        <v>0.35000673827759254</v>
      </c>
    </row>
    <row r="15" spans="1:7">
      <c r="A15" s="82" t="s">
        <v>354</v>
      </c>
      <c r="B15" s="202">
        <v>70416.306031678643</v>
      </c>
      <c r="C15" s="198"/>
      <c r="D15" s="202">
        <v>55425.376985293937</v>
      </c>
      <c r="E15" s="198"/>
      <c r="F15" s="202">
        <v>56589.212250074328</v>
      </c>
      <c r="G15" s="229">
        <v>1.0209982381371838</v>
      </c>
    </row>
    <row r="16" spans="1:7">
      <c r="A16" s="82" t="s">
        <v>544</v>
      </c>
      <c r="B16" s="202"/>
      <c r="C16" s="198"/>
      <c r="D16" s="202"/>
      <c r="E16" s="198"/>
      <c r="F16" s="202"/>
      <c r="G16" s="229"/>
    </row>
    <row r="17" spans="1:7">
      <c r="A17" s="82" t="s">
        <v>347</v>
      </c>
      <c r="B17" s="202"/>
      <c r="C17" s="198"/>
      <c r="D17" s="202"/>
      <c r="E17" s="198"/>
      <c r="F17" s="202"/>
      <c r="G17" s="229"/>
    </row>
    <row r="18" spans="1:7">
      <c r="A18" s="82" t="s">
        <v>545</v>
      </c>
      <c r="B18" s="202"/>
      <c r="C18" s="198"/>
      <c r="D18" s="202"/>
      <c r="E18" s="198"/>
      <c r="F18" s="202"/>
      <c r="G18" s="229"/>
    </row>
    <row r="19" spans="1:7">
      <c r="A19" s="82" t="s">
        <v>546</v>
      </c>
      <c r="B19" s="202"/>
      <c r="C19" s="198"/>
      <c r="D19" s="202"/>
      <c r="E19" s="198"/>
      <c r="F19" s="202"/>
      <c r="G19" s="229"/>
    </row>
    <row r="20" spans="1:7">
      <c r="A20" s="82" t="s">
        <v>174</v>
      </c>
      <c r="B20" s="202"/>
      <c r="C20" s="198"/>
      <c r="D20" s="202"/>
      <c r="E20" s="198"/>
      <c r="F20" s="202"/>
      <c r="G20" s="229"/>
    </row>
    <row r="21" spans="1:7">
      <c r="A21" s="82" t="s">
        <v>547</v>
      </c>
      <c r="B21" s="202">
        <v>99271.084369999779</v>
      </c>
      <c r="C21" s="198"/>
      <c r="D21" s="202">
        <v>778229.98518537788</v>
      </c>
      <c r="E21" s="198"/>
      <c r="F21" s="202">
        <v>59632.122009915132</v>
      </c>
      <c r="G21" s="229">
        <v>7.6625320464503169E-2</v>
      </c>
    </row>
    <row r="22" spans="1:7">
      <c r="A22" s="92" t="s">
        <v>548</v>
      </c>
      <c r="B22" s="213">
        <v>13577413.110858928</v>
      </c>
      <c r="C22" s="212">
        <v>801216.88202999998</v>
      </c>
      <c r="D22" s="213">
        <v>13577413.11085893</v>
      </c>
      <c r="E22" s="212">
        <v>201818.18288099993</v>
      </c>
      <c r="F22" s="213">
        <v>3927658.3222003933</v>
      </c>
      <c r="G22" s="230">
        <v>0.28504190389668366</v>
      </c>
    </row>
  </sheetData>
  <sheetProtection algorithmName="SHA-512" hashValue="tysW2F6avMejKDu6VTNAoh/QAwp6gWwgZNF420k6/+qtkDbAZDROKlfHz6S7VRbe8UcgkoOCwX+BG4DQbV5PhA==" saltValue="2M6U6AFF4dDVyruujo41aw==" spinCount="100000" sheet="1" objects="1" scenarios="1"/>
  <mergeCells count="3">
    <mergeCell ref="B4:C4"/>
    <mergeCell ref="D4:E4"/>
    <mergeCell ref="F4:G4"/>
  </mergeCells>
  <hyperlinks>
    <hyperlink ref="G1" location="'Table of contents'!A1" display="Table of contents" xr:uid="{B6E39D9C-D9D8-4D95-981C-8365BD300C5E}"/>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9DBC8-E42B-4540-AE1F-7C7DEB7DA443}">
  <sheetPr codeName="Blad23">
    <tabColor theme="8"/>
  </sheetPr>
  <dimension ref="A1:R22"/>
  <sheetViews>
    <sheetView showGridLines="0" workbookViewId="0"/>
  </sheetViews>
  <sheetFormatPr defaultRowHeight="14.4"/>
  <cols>
    <col min="1" max="1" width="52.44140625" customWidth="1"/>
    <col min="2" max="16" width="9.88671875" customWidth="1"/>
    <col min="17" max="17" width="9.33203125" bestFit="1" customWidth="1"/>
    <col min="18" max="18" width="10.6640625" customWidth="1"/>
  </cols>
  <sheetData>
    <row r="1" spans="1:18">
      <c r="R1" s="329" t="s">
        <v>0</v>
      </c>
    </row>
    <row r="2" spans="1:18">
      <c r="A2" s="298" t="s">
        <v>549</v>
      </c>
      <c r="B2" s="215"/>
      <c r="C2" s="215"/>
      <c r="D2" s="215"/>
      <c r="E2" s="215"/>
      <c r="F2" s="215"/>
      <c r="G2" s="215"/>
      <c r="H2" s="215"/>
      <c r="I2" s="215"/>
      <c r="J2" s="215"/>
      <c r="K2" s="215"/>
      <c r="L2" s="215"/>
      <c r="M2" s="215"/>
      <c r="N2" s="215"/>
      <c r="O2" s="215"/>
      <c r="P2" s="215"/>
      <c r="Q2" s="215"/>
      <c r="R2" s="215"/>
    </row>
    <row r="3" spans="1:18">
      <c r="A3" s="96" t="s">
        <v>169</v>
      </c>
      <c r="B3" s="113"/>
      <c r="C3" s="113"/>
      <c r="D3" s="113"/>
      <c r="E3" s="113"/>
      <c r="F3" s="113"/>
      <c r="G3" s="113"/>
      <c r="H3" s="113"/>
      <c r="I3" s="113"/>
      <c r="J3" s="113"/>
      <c r="K3" s="113"/>
      <c r="L3" s="113"/>
      <c r="M3" s="113"/>
      <c r="N3" s="113"/>
      <c r="O3" s="113"/>
      <c r="P3" s="113"/>
      <c r="Q3" s="113"/>
      <c r="R3" s="113"/>
    </row>
    <row r="4" spans="1:18" ht="21" customHeight="1">
      <c r="A4" s="80"/>
      <c r="B4" s="232"/>
      <c r="C4" s="80"/>
      <c r="D4" s="80"/>
      <c r="E4" s="80"/>
      <c r="F4" s="80"/>
      <c r="G4" s="80"/>
      <c r="H4" s="80"/>
      <c r="I4" s="80" t="s">
        <v>550</v>
      </c>
      <c r="J4" s="80"/>
      <c r="K4" s="80"/>
      <c r="L4" s="80"/>
      <c r="M4" s="80"/>
      <c r="N4" s="80"/>
      <c r="O4" s="80"/>
      <c r="P4" s="80"/>
      <c r="Q4" s="386" t="s">
        <v>65</v>
      </c>
      <c r="R4" s="360" t="s">
        <v>551</v>
      </c>
    </row>
    <row r="5" spans="1:18">
      <c r="A5" s="228" t="s">
        <v>552</v>
      </c>
      <c r="B5" s="287">
        <v>0</v>
      </c>
      <c r="C5" s="288">
        <v>0.02</v>
      </c>
      <c r="D5" s="289">
        <v>0.04</v>
      </c>
      <c r="E5" s="288">
        <v>0.1</v>
      </c>
      <c r="F5" s="289">
        <v>0.2</v>
      </c>
      <c r="G5" s="288">
        <v>0.35</v>
      </c>
      <c r="H5" s="289">
        <v>0.5</v>
      </c>
      <c r="I5" s="288">
        <v>0.7</v>
      </c>
      <c r="J5" s="289">
        <v>0.75</v>
      </c>
      <c r="K5" s="288">
        <v>1</v>
      </c>
      <c r="L5" s="289">
        <v>1.5</v>
      </c>
      <c r="M5" s="288">
        <v>2.5</v>
      </c>
      <c r="N5" s="289">
        <v>3.7</v>
      </c>
      <c r="O5" s="288">
        <v>12.5</v>
      </c>
      <c r="P5" s="289" t="s">
        <v>553</v>
      </c>
      <c r="Q5" s="387"/>
      <c r="R5" s="381"/>
    </row>
    <row r="6" spans="1:18">
      <c r="A6" s="82" t="s">
        <v>537</v>
      </c>
      <c r="B6" s="202">
        <v>2836334.5082203285</v>
      </c>
      <c r="C6" s="198">
        <v>0</v>
      </c>
      <c r="D6" s="202">
        <v>0</v>
      </c>
      <c r="E6" s="198">
        <v>0</v>
      </c>
      <c r="F6" s="202">
        <v>0</v>
      </c>
      <c r="G6" s="198">
        <v>0</v>
      </c>
      <c r="H6" s="202">
        <v>0</v>
      </c>
      <c r="I6" s="198">
        <v>0</v>
      </c>
      <c r="J6" s="202">
        <v>0</v>
      </c>
      <c r="K6" s="198">
        <v>136.42243999999999</v>
      </c>
      <c r="L6" s="202">
        <v>0</v>
      </c>
      <c r="M6" s="198">
        <v>4239.43894</v>
      </c>
      <c r="N6" s="202">
        <v>0</v>
      </c>
      <c r="O6" s="198">
        <v>0</v>
      </c>
      <c r="P6" s="202">
        <v>0</v>
      </c>
      <c r="Q6" s="198">
        <v>2840710.3696003282</v>
      </c>
      <c r="R6" s="202"/>
    </row>
    <row r="7" spans="1:18">
      <c r="A7" s="82" t="s">
        <v>538</v>
      </c>
      <c r="B7" s="202"/>
      <c r="C7" s="198"/>
      <c r="D7" s="202"/>
      <c r="E7" s="198"/>
      <c r="F7" s="202"/>
      <c r="G7" s="198"/>
      <c r="H7" s="202"/>
      <c r="I7" s="198"/>
      <c r="J7" s="202"/>
      <c r="K7" s="198"/>
      <c r="L7" s="202"/>
      <c r="M7" s="198"/>
      <c r="N7" s="202"/>
      <c r="O7" s="198"/>
      <c r="P7" s="202"/>
      <c r="Q7" s="198"/>
      <c r="R7" s="202"/>
    </row>
    <row r="8" spans="1:18">
      <c r="A8" s="82" t="s">
        <v>539</v>
      </c>
      <c r="B8" s="202"/>
      <c r="C8" s="198"/>
      <c r="D8" s="202"/>
      <c r="E8" s="198"/>
      <c r="F8" s="202"/>
      <c r="G8" s="198"/>
      <c r="H8" s="202"/>
      <c r="I8" s="198"/>
      <c r="J8" s="202"/>
      <c r="K8" s="198"/>
      <c r="L8" s="202"/>
      <c r="M8" s="198"/>
      <c r="N8" s="202"/>
      <c r="O8" s="198"/>
      <c r="P8" s="202"/>
      <c r="Q8" s="198"/>
      <c r="R8" s="202"/>
    </row>
    <row r="9" spans="1:18">
      <c r="A9" s="82" t="s">
        <v>540</v>
      </c>
      <c r="B9" s="202"/>
      <c r="C9" s="198"/>
      <c r="D9" s="202"/>
      <c r="E9" s="198"/>
      <c r="F9" s="202"/>
      <c r="G9" s="198"/>
      <c r="H9" s="202"/>
      <c r="I9" s="198"/>
      <c r="J9" s="202"/>
      <c r="K9" s="198"/>
      <c r="L9" s="202"/>
      <c r="M9" s="198"/>
      <c r="N9" s="202"/>
      <c r="O9" s="198"/>
      <c r="P9" s="202"/>
      <c r="Q9" s="198"/>
      <c r="R9" s="202"/>
    </row>
    <row r="10" spans="1:18">
      <c r="A10" s="82" t="s">
        <v>541</v>
      </c>
      <c r="B10" s="202"/>
      <c r="C10" s="198"/>
      <c r="D10" s="202"/>
      <c r="E10" s="198"/>
      <c r="F10" s="202"/>
      <c r="G10" s="198"/>
      <c r="H10" s="202"/>
      <c r="I10" s="198"/>
      <c r="J10" s="202"/>
      <c r="K10" s="198"/>
      <c r="L10" s="202"/>
      <c r="M10" s="198"/>
      <c r="N10" s="202"/>
      <c r="O10" s="198"/>
      <c r="P10" s="202"/>
      <c r="Q10" s="198"/>
      <c r="R10" s="202"/>
    </row>
    <row r="11" spans="1:18">
      <c r="A11" s="82" t="s">
        <v>350</v>
      </c>
      <c r="B11" s="202">
        <v>0</v>
      </c>
      <c r="C11" s="198">
        <v>253830.36413310681</v>
      </c>
      <c r="D11" s="202">
        <v>0</v>
      </c>
      <c r="E11" s="198">
        <v>0</v>
      </c>
      <c r="F11" s="202">
        <v>353560.11145225103</v>
      </c>
      <c r="G11" s="198">
        <v>0</v>
      </c>
      <c r="H11" s="202">
        <v>57332.091008099109</v>
      </c>
      <c r="I11" s="198">
        <v>0</v>
      </c>
      <c r="J11" s="202">
        <v>0</v>
      </c>
      <c r="K11" s="198">
        <v>0</v>
      </c>
      <c r="L11" s="202">
        <v>0</v>
      </c>
      <c r="M11" s="198">
        <v>0</v>
      </c>
      <c r="N11" s="202">
        <v>0</v>
      </c>
      <c r="O11" s="198">
        <v>0</v>
      </c>
      <c r="P11" s="202">
        <v>0</v>
      </c>
      <c r="Q11" s="198">
        <v>664722.56659345701</v>
      </c>
      <c r="R11" s="202">
        <v>410892.20246035018</v>
      </c>
    </row>
    <row r="12" spans="1:18">
      <c r="A12" s="82" t="s">
        <v>353</v>
      </c>
      <c r="B12" s="202">
        <v>0</v>
      </c>
      <c r="C12" s="198">
        <v>0</v>
      </c>
      <c r="D12" s="202">
        <v>0</v>
      </c>
      <c r="E12" s="198">
        <v>0</v>
      </c>
      <c r="F12" s="202">
        <v>0</v>
      </c>
      <c r="G12" s="198">
        <v>0</v>
      </c>
      <c r="H12" s="202">
        <v>0</v>
      </c>
      <c r="I12" s="198">
        <v>0</v>
      </c>
      <c r="J12" s="202">
        <v>0</v>
      </c>
      <c r="K12" s="198">
        <v>72321.163607516588</v>
      </c>
      <c r="L12" s="202">
        <v>0</v>
      </c>
      <c r="M12" s="198">
        <v>0</v>
      </c>
      <c r="N12" s="202">
        <v>0</v>
      </c>
      <c r="O12" s="198">
        <v>0</v>
      </c>
      <c r="P12" s="202">
        <v>0</v>
      </c>
      <c r="Q12" s="198">
        <v>72321.163607516588</v>
      </c>
      <c r="R12" s="202"/>
    </row>
    <row r="13" spans="1:18">
      <c r="A13" s="82" t="s">
        <v>352</v>
      </c>
      <c r="B13" s="202">
        <v>0</v>
      </c>
      <c r="C13" s="198">
        <v>0</v>
      </c>
      <c r="D13" s="202">
        <v>0</v>
      </c>
      <c r="E13" s="198">
        <v>0</v>
      </c>
      <c r="F13" s="202">
        <v>0</v>
      </c>
      <c r="G13" s="198">
        <v>0</v>
      </c>
      <c r="H13" s="202">
        <v>0</v>
      </c>
      <c r="I13" s="198">
        <v>0</v>
      </c>
      <c r="J13" s="202">
        <v>669953.20689360623</v>
      </c>
      <c r="K13" s="198">
        <v>0</v>
      </c>
      <c r="L13" s="202">
        <v>0</v>
      </c>
      <c r="M13" s="198">
        <v>0</v>
      </c>
      <c r="N13" s="202">
        <v>0</v>
      </c>
      <c r="O13" s="198">
        <v>0</v>
      </c>
      <c r="P13" s="202">
        <v>0</v>
      </c>
      <c r="Q13" s="198">
        <v>669953.20689360623</v>
      </c>
      <c r="R13" s="202"/>
    </row>
    <row r="14" spans="1:18">
      <c r="A14" s="82" t="s">
        <v>554</v>
      </c>
      <c r="B14" s="202">
        <v>0</v>
      </c>
      <c r="C14" s="198">
        <v>0</v>
      </c>
      <c r="D14" s="202">
        <v>0</v>
      </c>
      <c r="E14" s="198">
        <v>0</v>
      </c>
      <c r="F14" s="202">
        <v>0</v>
      </c>
      <c r="G14" s="198">
        <v>9018045.2520982232</v>
      </c>
      <c r="H14" s="202">
        <v>405.12548065247847</v>
      </c>
      <c r="I14" s="198">
        <v>0</v>
      </c>
      <c r="J14" s="202">
        <v>0</v>
      </c>
      <c r="K14" s="198">
        <v>0</v>
      </c>
      <c r="L14" s="202">
        <v>0</v>
      </c>
      <c r="M14" s="198">
        <v>0</v>
      </c>
      <c r="N14" s="202">
        <v>0</v>
      </c>
      <c r="O14" s="198">
        <v>0</v>
      </c>
      <c r="P14" s="202">
        <v>0</v>
      </c>
      <c r="Q14" s="198">
        <v>9018450.377578875</v>
      </c>
      <c r="R14" s="202"/>
    </row>
    <row r="15" spans="1:18">
      <c r="A15" s="82" t="s">
        <v>354</v>
      </c>
      <c r="B15" s="202">
        <v>0</v>
      </c>
      <c r="C15" s="198">
        <v>0</v>
      </c>
      <c r="D15" s="202">
        <v>0</v>
      </c>
      <c r="E15" s="198">
        <v>0</v>
      </c>
      <c r="F15" s="202">
        <v>0</v>
      </c>
      <c r="G15" s="198">
        <v>0</v>
      </c>
      <c r="H15" s="202">
        <v>0</v>
      </c>
      <c r="I15" s="198">
        <v>0</v>
      </c>
      <c r="J15" s="202">
        <v>0</v>
      </c>
      <c r="K15" s="198">
        <v>53097.706455733169</v>
      </c>
      <c r="L15" s="202">
        <v>2327.670529560774</v>
      </c>
      <c r="M15" s="198">
        <v>0</v>
      </c>
      <c r="N15" s="202">
        <v>0</v>
      </c>
      <c r="O15" s="198">
        <v>0</v>
      </c>
      <c r="P15" s="202">
        <v>0</v>
      </c>
      <c r="Q15" s="198">
        <v>55425.376985293944</v>
      </c>
      <c r="R15" s="202"/>
    </row>
    <row r="16" spans="1:18">
      <c r="A16" s="82" t="s">
        <v>544</v>
      </c>
      <c r="B16" s="202"/>
      <c r="C16" s="198"/>
      <c r="D16" s="202"/>
      <c r="E16" s="198"/>
      <c r="F16" s="202"/>
      <c r="G16" s="198"/>
      <c r="H16" s="202"/>
      <c r="I16" s="198"/>
      <c r="J16" s="202"/>
      <c r="K16" s="198"/>
      <c r="L16" s="202"/>
      <c r="M16" s="198"/>
      <c r="N16" s="202"/>
      <c r="O16" s="198"/>
      <c r="P16" s="202"/>
      <c r="Q16" s="198"/>
      <c r="R16" s="202"/>
    </row>
    <row r="17" spans="1:18">
      <c r="A17" s="82" t="s">
        <v>347</v>
      </c>
      <c r="B17" s="202"/>
      <c r="C17" s="198"/>
      <c r="D17" s="202"/>
      <c r="E17" s="198"/>
      <c r="F17" s="202"/>
      <c r="G17" s="198"/>
      <c r="H17" s="202"/>
      <c r="I17" s="198"/>
      <c r="J17" s="202"/>
      <c r="K17" s="198"/>
      <c r="L17" s="202"/>
      <c r="M17" s="198"/>
      <c r="N17" s="202"/>
      <c r="O17" s="198"/>
      <c r="P17" s="202"/>
      <c r="Q17" s="198"/>
      <c r="R17" s="202"/>
    </row>
    <row r="18" spans="1:18">
      <c r="A18" s="82" t="s">
        <v>555</v>
      </c>
      <c r="B18" s="202"/>
      <c r="C18" s="198"/>
      <c r="D18" s="202"/>
      <c r="E18" s="198"/>
      <c r="F18" s="202"/>
      <c r="G18" s="198"/>
      <c r="H18" s="202"/>
      <c r="I18" s="198"/>
      <c r="J18" s="202"/>
      <c r="K18" s="198"/>
      <c r="L18" s="202"/>
      <c r="M18" s="198"/>
      <c r="N18" s="202"/>
      <c r="O18" s="198"/>
      <c r="P18" s="202"/>
      <c r="Q18" s="198"/>
      <c r="R18" s="202"/>
    </row>
    <row r="19" spans="1:18">
      <c r="A19" s="82" t="s">
        <v>556</v>
      </c>
      <c r="B19" s="202"/>
      <c r="C19" s="198"/>
      <c r="D19" s="202"/>
      <c r="E19" s="198"/>
      <c r="F19" s="202"/>
      <c r="G19" s="198"/>
      <c r="H19" s="202"/>
      <c r="I19" s="198"/>
      <c r="J19" s="202"/>
      <c r="K19" s="198"/>
      <c r="L19" s="202"/>
      <c r="M19" s="198"/>
      <c r="N19" s="202"/>
      <c r="O19" s="198"/>
      <c r="P19" s="202"/>
      <c r="Q19" s="198"/>
      <c r="R19" s="202"/>
    </row>
    <row r="20" spans="1:18">
      <c r="A20" s="82" t="s">
        <v>557</v>
      </c>
      <c r="B20" s="202"/>
      <c r="C20" s="198"/>
      <c r="D20" s="202"/>
      <c r="E20" s="198"/>
      <c r="F20" s="202"/>
      <c r="G20" s="198"/>
      <c r="H20" s="202"/>
      <c r="I20" s="198"/>
      <c r="J20" s="202"/>
      <c r="K20" s="198"/>
      <c r="L20" s="202"/>
      <c r="M20" s="198"/>
      <c r="N20" s="202"/>
      <c r="O20" s="198"/>
      <c r="P20" s="202"/>
      <c r="Q20" s="198"/>
      <c r="R20" s="202"/>
    </row>
    <row r="21" spans="1:18">
      <c r="A21" s="82" t="s">
        <v>547</v>
      </c>
      <c r="B21" s="202">
        <v>665283.98333580128</v>
      </c>
      <c r="C21" s="198">
        <v>0</v>
      </c>
      <c r="D21" s="202">
        <v>0</v>
      </c>
      <c r="E21" s="198">
        <v>0</v>
      </c>
      <c r="F21" s="202">
        <v>66642.349799576812</v>
      </c>
      <c r="G21" s="198">
        <v>0</v>
      </c>
      <c r="H21" s="202">
        <v>0</v>
      </c>
      <c r="I21" s="198">
        <v>0</v>
      </c>
      <c r="J21" s="202">
        <v>0</v>
      </c>
      <c r="K21" s="198">
        <v>46303.652049999771</v>
      </c>
      <c r="L21" s="202">
        <v>0</v>
      </c>
      <c r="M21" s="198">
        <v>0</v>
      </c>
      <c r="N21" s="202">
        <v>0</v>
      </c>
      <c r="O21" s="198">
        <v>0</v>
      </c>
      <c r="P21" s="202">
        <v>0</v>
      </c>
      <c r="Q21" s="198">
        <v>778229.98518537788</v>
      </c>
      <c r="R21" s="202"/>
    </row>
    <row r="22" spans="1:18">
      <c r="A22" s="92" t="s">
        <v>548</v>
      </c>
      <c r="B22" s="213">
        <v>3501618.4915561299</v>
      </c>
      <c r="C22" s="212">
        <v>253830.36413310681</v>
      </c>
      <c r="D22" s="213">
        <v>0</v>
      </c>
      <c r="E22" s="212">
        <v>0</v>
      </c>
      <c r="F22" s="213">
        <v>420202.46125182783</v>
      </c>
      <c r="G22" s="212">
        <v>9018045.2520982232</v>
      </c>
      <c r="H22" s="213">
        <v>57737.21648875159</v>
      </c>
      <c r="I22" s="212">
        <v>0</v>
      </c>
      <c r="J22" s="213">
        <v>669953.20689360623</v>
      </c>
      <c r="K22" s="212">
        <v>171858.94455324952</v>
      </c>
      <c r="L22" s="213">
        <v>2327.670529560774</v>
      </c>
      <c r="M22" s="212">
        <v>4239.43894</v>
      </c>
      <c r="N22" s="213">
        <v>0</v>
      </c>
      <c r="O22" s="212">
        <v>0</v>
      </c>
      <c r="P22" s="213">
        <v>0</v>
      </c>
      <c r="Q22" s="212">
        <v>14099813.046444455</v>
      </c>
      <c r="R22" s="213">
        <v>410892.20246035018</v>
      </c>
    </row>
  </sheetData>
  <sheetProtection algorithmName="SHA-512" hashValue="LDEj+5reGcXWLNrkGrZ6T8HYCjRZIqK166Ev/zSk7ayhMfkx+oaknPbxMT633YIojGB302QwDD/llcsoQfMY7w==" saltValue="EUp8w6KKhxMKsiREY62eWw==" spinCount="100000" sheet="1" objects="1" scenarios="1"/>
  <mergeCells count="2">
    <mergeCell ref="Q4:Q5"/>
    <mergeCell ref="R4:R5"/>
  </mergeCells>
  <hyperlinks>
    <hyperlink ref="R1" location="'Table of contents'!A1" display="Table of contents" xr:uid="{405A38F7-AB96-4B91-A7F9-B747CD6DBAC1}"/>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A21D-72FC-44B6-B52E-A9F1A2FD2081}">
  <sheetPr codeName="Blad24">
    <tabColor theme="8"/>
  </sheetPr>
  <dimension ref="A1:I15"/>
  <sheetViews>
    <sheetView showGridLines="0" workbookViewId="0"/>
  </sheetViews>
  <sheetFormatPr defaultRowHeight="14.4"/>
  <cols>
    <col min="1" max="1" width="35.109375" customWidth="1"/>
    <col min="2" max="9" width="12.5546875" customWidth="1"/>
  </cols>
  <sheetData>
    <row r="1" spans="1:9">
      <c r="I1" s="328" t="s">
        <v>0</v>
      </c>
    </row>
    <row r="2" spans="1:9">
      <c r="A2" s="298" t="s">
        <v>558</v>
      </c>
      <c r="B2" s="330"/>
      <c r="C2" s="330"/>
      <c r="D2" s="330"/>
      <c r="E2" s="215"/>
      <c r="F2" s="215"/>
      <c r="G2" s="215"/>
      <c r="H2" s="215"/>
      <c r="I2" s="215"/>
    </row>
    <row r="3" spans="1:9">
      <c r="A3" s="262" t="s">
        <v>192</v>
      </c>
      <c r="B3" s="279"/>
      <c r="C3" s="35"/>
      <c r="D3" s="279"/>
      <c r="E3" s="35"/>
      <c r="F3" s="279"/>
      <c r="G3" s="35"/>
      <c r="H3" s="279"/>
      <c r="I3" s="35"/>
    </row>
    <row r="4" spans="1:9" ht="42.6" customHeight="1">
      <c r="A4" s="4"/>
      <c r="B4" s="290" t="s">
        <v>559</v>
      </c>
      <c r="C4" s="291" t="s">
        <v>560</v>
      </c>
      <c r="D4" s="290" t="s">
        <v>561</v>
      </c>
      <c r="E4" s="291" t="s">
        <v>562</v>
      </c>
      <c r="F4" s="290" t="s">
        <v>563</v>
      </c>
      <c r="G4" s="291" t="s">
        <v>564</v>
      </c>
      <c r="H4" s="290" t="s">
        <v>565</v>
      </c>
      <c r="I4" s="291" t="s">
        <v>566</v>
      </c>
    </row>
    <row r="5" spans="1:9">
      <c r="A5" s="114" t="s">
        <v>567</v>
      </c>
      <c r="B5" s="40"/>
      <c r="C5" s="39"/>
      <c r="D5" s="271"/>
      <c r="E5" s="39"/>
      <c r="F5" s="40"/>
      <c r="G5" s="39"/>
      <c r="H5" s="40"/>
      <c r="I5" s="39"/>
    </row>
    <row r="6" spans="1:9">
      <c r="A6" s="114" t="s">
        <v>568</v>
      </c>
      <c r="B6" s="40"/>
      <c r="C6" s="39"/>
      <c r="D6" s="271"/>
      <c r="E6" s="39"/>
      <c r="F6" s="40"/>
      <c r="G6" s="39"/>
      <c r="H6" s="40"/>
      <c r="I6" s="39"/>
    </row>
    <row r="7" spans="1:9">
      <c r="A7" s="114" t="s">
        <v>569</v>
      </c>
      <c r="B7" s="40">
        <v>39810.344392309322</v>
      </c>
      <c r="C7" s="39">
        <v>7855.7372515606803</v>
      </c>
      <c r="D7" s="271"/>
      <c r="E7" s="282" t="s">
        <v>570</v>
      </c>
      <c r="F7" s="40">
        <v>66732.514301418007</v>
      </c>
      <c r="G7" s="39">
        <v>66732.514301418007</v>
      </c>
      <c r="H7" s="40">
        <v>66732.514301418007</v>
      </c>
      <c r="I7" s="39">
        <v>29980.191911121696</v>
      </c>
    </row>
    <row r="8" spans="1:9">
      <c r="A8" s="114" t="s">
        <v>571</v>
      </c>
      <c r="B8" s="271"/>
      <c r="C8" s="271"/>
      <c r="D8" s="40"/>
      <c r="E8" s="39"/>
      <c r="F8" s="40"/>
      <c r="G8" s="39"/>
      <c r="H8" s="40"/>
      <c r="I8" s="39"/>
    </row>
    <row r="9" spans="1:9">
      <c r="A9" s="114" t="s">
        <v>572</v>
      </c>
      <c r="B9" s="271"/>
      <c r="C9" s="271"/>
      <c r="D9" s="40"/>
      <c r="E9" s="271"/>
      <c r="F9" s="40"/>
      <c r="G9" s="39"/>
      <c r="H9" s="40"/>
      <c r="I9" s="39"/>
    </row>
    <row r="10" spans="1:9" ht="21.6">
      <c r="A10" s="114" t="s">
        <v>573</v>
      </c>
      <c r="B10" s="271"/>
      <c r="C10" s="271"/>
      <c r="D10" s="40"/>
      <c r="E10" s="271"/>
      <c r="F10" s="40"/>
      <c r="G10" s="39"/>
      <c r="H10" s="40"/>
      <c r="I10" s="39"/>
    </row>
    <row r="11" spans="1:9">
      <c r="A11" s="114" t="s">
        <v>574</v>
      </c>
      <c r="B11" s="271"/>
      <c r="C11" s="271"/>
      <c r="D11" s="40"/>
      <c r="E11" s="271"/>
      <c r="F11" s="40"/>
      <c r="G11" s="39"/>
      <c r="H11" s="40"/>
      <c r="I11" s="39"/>
    </row>
    <row r="12" spans="1:9">
      <c r="A12" s="114" t="s">
        <v>575</v>
      </c>
      <c r="B12" s="271"/>
      <c r="C12" s="271"/>
      <c r="D12" s="271"/>
      <c r="E12" s="271"/>
      <c r="F12" s="40"/>
      <c r="G12" s="39"/>
      <c r="H12" s="40"/>
      <c r="I12" s="39"/>
    </row>
    <row r="13" spans="1:9">
      <c r="A13" s="114" t="s">
        <v>576</v>
      </c>
      <c r="B13" s="271"/>
      <c r="C13" s="271"/>
      <c r="D13" s="271"/>
      <c r="E13" s="271"/>
      <c r="F13" s="40"/>
      <c r="G13" s="39"/>
      <c r="H13" s="40"/>
      <c r="I13" s="39"/>
    </row>
    <row r="14" spans="1:9">
      <c r="A14" s="114" t="s">
        <v>577</v>
      </c>
      <c r="B14" s="271"/>
      <c r="C14" s="271"/>
      <c r="D14" s="271"/>
      <c r="E14" s="271"/>
      <c r="F14" s="40"/>
      <c r="G14" s="39"/>
      <c r="H14" s="40"/>
      <c r="I14" s="39"/>
    </row>
    <row r="15" spans="1:9">
      <c r="A15" s="115" t="s">
        <v>65</v>
      </c>
      <c r="B15" s="271"/>
      <c r="C15" s="271"/>
      <c r="D15" s="271"/>
      <c r="E15" s="271"/>
      <c r="F15" s="112">
        <v>66732.514301418007</v>
      </c>
      <c r="G15" s="39">
        <v>66732.514301418007</v>
      </c>
      <c r="H15" s="112">
        <v>66732.514301418007</v>
      </c>
      <c r="I15" s="39">
        <v>29980.191911121696</v>
      </c>
    </row>
  </sheetData>
  <sheetProtection algorithmName="SHA-512" hashValue="BHfgrKfnsj7pTqTq03ht1PFE8+om0ldjcZIdQyQb3WmKrc8V4fQzDMioyiiekd/wKg8YvAVCDfMecXeBI3DIlQ==" saltValue="Y1Llt5uTKRwVNxGKSBIsgg==" spinCount="100000" sheet="1" objects="1" scenarios="1"/>
  <hyperlinks>
    <hyperlink ref="I1" location="'Table of contents'!A1" display="Table of contents" xr:uid="{116DB3AF-52B1-4193-95FE-CA1DC1FC582D}"/>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D793C-A526-495B-B5A4-FDDE4437A709}">
  <sheetPr codeName="Blad25">
    <tabColor theme="8"/>
  </sheetPr>
  <dimension ref="A1:C18"/>
  <sheetViews>
    <sheetView showGridLines="0" workbookViewId="0"/>
  </sheetViews>
  <sheetFormatPr defaultRowHeight="14.4"/>
  <cols>
    <col min="1" max="1" width="62" bestFit="1" customWidth="1"/>
    <col min="2" max="3" width="12.5546875" customWidth="1"/>
    <col min="4" max="4" width="43.6640625" customWidth="1"/>
  </cols>
  <sheetData>
    <row r="1" spans="1:3">
      <c r="C1" s="328" t="s">
        <v>0</v>
      </c>
    </row>
    <row r="2" spans="1:3">
      <c r="A2" s="25" t="s">
        <v>578</v>
      </c>
      <c r="B2" s="2"/>
      <c r="C2" s="2"/>
    </row>
    <row r="3" spans="1:3">
      <c r="A3" s="58" t="s">
        <v>192</v>
      </c>
      <c r="B3" s="113"/>
      <c r="C3" s="113"/>
    </row>
    <row r="4" spans="1:3">
      <c r="A4" s="283"/>
      <c r="B4" s="280" t="s">
        <v>565</v>
      </c>
      <c r="C4" s="281" t="s">
        <v>566</v>
      </c>
    </row>
    <row r="5" spans="1:3">
      <c r="A5" s="82" t="s">
        <v>579</v>
      </c>
      <c r="B5" s="40"/>
      <c r="C5" s="39"/>
    </row>
    <row r="6" spans="1:3">
      <c r="A6" s="82" t="s">
        <v>580</v>
      </c>
      <c r="B6" s="271"/>
      <c r="C6" s="39"/>
    </row>
    <row r="7" spans="1:3">
      <c r="A7" s="82" t="s">
        <v>581</v>
      </c>
      <c r="B7" s="271"/>
      <c r="C7" s="39"/>
    </row>
    <row r="8" spans="1:3">
      <c r="A8" s="82" t="s">
        <v>582</v>
      </c>
      <c r="B8" s="40">
        <v>320581.75270452502</v>
      </c>
      <c r="C8" s="39">
        <v>41904.435654034503</v>
      </c>
    </row>
    <row r="9" spans="1:3">
      <c r="A9" s="82" t="s">
        <v>583</v>
      </c>
      <c r="B9" s="40"/>
      <c r="C9" s="39"/>
    </row>
    <row r="10" spans="1:3">
      <c r="A10" s="92" t="s">
        <v>584</v>
      </c>
      <c r="B10" s="112">
        <v>320581.75270452502</v>
      </c>
      <c r="C10" s="39">
        <v>41904.435654034503</v>
      </c>
    </row>
    <row r="18" spans="2:2">
      <c r="B18" s="278"/>
    </row>
  </sheetData>
  <sheetProtection algorithmName="SHA-512" hashValue="misQmzkk08iCa+vO9EAvOx5VSX4i4oSvsE2I/nUF1Uhz5Ks1Y7BdZF94Lbslwmri7mM6YQjGYC7QnJG4iTDGrw==" saltValue="6m/MYjrdVQHj9PP8ypwNWw==" spinCount="100000" sheet="1" objects="1" scenarios="1"/>
  <hyperlinks>
    <hyperlink ref="C1" location="'Table of contents'!A1" display="Table of contents" xr:uid="{2230FAFB-C2F7-4A1B-BF6C-6E17066D0FEA}"/>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EA0-7906-4DDF-9F90-AE85F8CF0676}">
  <sheetPr codeName="Blad26">
    <tabColor theme="8"/>
  </sheetPr>
  <dimension ref="A1:L17"/>
  <sheetViews>
    <sheetView showGridLines="0" workbookViewId="0"/>
  </sheetViews>
  <sheetFormatPr defaultRowHeight="14.4"/>
  <cols>
    <col min="1" max="1" width="62" customWidth="1"/>
    <col min="2" max="5" width="7.6640625" customWidth="1"/>
    <col min="6" max="6" width="9.109375" bestFit="1" customWidth="1"/>
    <col min="7" max="7" width="10.109375" bestFit="1" customWidth="1"/>
    <col min="8" max="11" width="7.6640625" customWidth="1"/>
    <col min="12" max="12" width="11.44140625" customWidth="1"/>
  </cols>
  <sheetData>
    <row r="1" spans="1:12">
      <c r="L1" s="328" t="s">
        <v>0</v>
      </c>
    </row>
    <row r="2" spans="1:12">
      <c r="A2" s="25" t="s">
        <v>585</v>
      </c>
      <c r="B2" s="2"/>
      <c r="C2" s="2"/>
      <c r="D2" s="2"/>
      <c r="E2" s="2"/>
      <c r="F2" s="2"/>
      <c r="G2" s="2"/>
      <c r="H2" s="2"/>
      <c r="I2" s="2"/>
      <c r="J2" s="2"/>
      <c r="K2" s="2"/>
      <c r="L2" s="2"/>
    </row>
    <row r="3" spans="1:12">
      <c r="A3" s="58" t="s">
        <v>192</v>
      </c>
      <c r="B3" s="341" t="s">
        <v>586</v>
      </c>
      <c r="C3" s="341"/>
      <c r="D3" s="341"/>
      <c r="E3" s="341"/>
      <c r="F3" s="341"/>
      <c r="G3" s="341"/>
      <c r="H3" s="341"/>
      <c r="I3" s="341"/>
      <c r="J3" s="341"/>
      <c r="K3" s="341"/>
      <c r="L3" s="341"/>
    </row>
    <row r="4" spans="1:12">
      <c r="A4" s="284"/>
      <c r="B4" s="285">
        <v>0</v>
      </c>
      <c r="C4" s="286">
        <v>0.02</v>
      </c>
      <c r="D4" s="285">
        <v>0.04</v>
      </c>
      <c r="E4" s="286">
        <v>0.1</v>
      </c>
      <c r="F4" s="285">
        <v>0.2</v>
      </c>
      <c r="G4" s="286">
        <v>0.5</v>
      </c>
      <c r="H4" s="285">
        <v>0.7</v>
      </c>
      <c r="I4" s="286">
        <v>0.75</v>
      </c>
      <c r="J4" s="285">
        <v>1</v>
      </c>
      <c r="K4" s="286">
        <v>1.5</v>
      </c>
      <c r="L4" s="285">
        <v>2.5</v>
      </c>
    </row>
    <row r="5" spans="1:12">
      <c r="A5" s="82" t="s">
        <v>587</v>
      </c>
      <c r="B5" s="40"/>
      <c r="C5" s="39"/>
      <c r="D5" s="40"/>
      <c r="E5" s="39"/>
      <c r="F5" s="40"/>
      <c r="G5" s="39"/>
      <c r="H5" s="40"/>
      <c r="I5" s="39"/>
      <c r="J5" s="40"/>
      <c r="K5" s="39"/>
      <c r="L5" s="40"/>
    </row>
    <row r="6" spans="1:12">
      <c r="A6" s="82" t="s">
        <v>588</v>
      </c>
      <c r="B6" s="40"/>
      <c r="C6" s="39"/>
      <c r="D6" s="40"/>
      <c r="E6" s="39"/>
      <c r="F6" s="40"/>
      <c r="G6" s="39"/>
      <c r="H6" s="40"/>
      <c r="I6" s="39"/>
      <c r="J6" s="40"/>
      <c r="K6" s="39"/>
      <c r="L6" s="40"/>
    </row>
    <row r="7" spans="1:12">
      <c r="A7" s="82" t="s">
        <v>539</v>
      </c>
      <c r="B7" s="40"/>
      <c r="C7" s="39"/>
      <c r="D7" s="40"/>
      <c r="E7" s="39"/>
      <c r="F7" s="40"/>
      <c r="G7" s="39"/>
      <c r="H7" s="40"/>
      <c r="I7" s="39"/>
      <c r="J7" s="40"/>
      <c r="K7" s="39"/>
      <c r="L7" s="40"/>
    </row>
    <row r="8" spans="1:12">
      <c r="A8" s="82" t="s">
        <v>540</v>
      </c>
      <c r="B8" s="40"/>
      <c r="C8" s="39"/>
      <c r="D8" s="40"/>
      <c r="E8" s="39"/>
      <c r="F8" s="40"/>
      <c r="G8" s="39"/>
      <c r="H8" s="40"/>
      <c r="I8" s="39"/>
      <c r="J8" s="40"/>
      <c r="K8" s="39"/>
      <c r="L8" s="40"/>
    </row>
    <row r="9" spans="1:12">
      <c r="A9" s="82" t="s">
        <v>541</v>
      </c>
      <c r="B9" s="40"/>
      <c r="C9" s="39"/>
      <c r="D9" s="40"/>
      <c r="E9" s="39"/>
      <c r="F9" s="40"/>
      <c r="G9" s="39"/>
      <c r="H9" s="40"/>
      <c r="I9" s="39"/>
      <c r="J9" s="40"/>
      <c r="K9" s="39"/>
      <c r="L9" s="40"/>
    </row>
    <row r="10" spans="1:12">
      <c r="A10" s="82" t="s">
        <v>350</v>
      </c>
      <c r="B10" s="40"/>
      <c r="C10" s="39">
        <v>253849.23840310681</v>
      </c>
      <c r="D10" s="40">
        <v>0</v>
      </c>
      <c r="E10" s="39">
        <v>0</v>
      </c>
      <c r="F10" s="40">
        <v>11286.884131957731</v>
      </c>
      <c r="G10" s="39">
        <v>55445.63016946031</v>
      </c>
      <c r="H10" s="40"/>
      <c r="I10" s="39"/>
      <c r="J10" s="40"/>
      <c r="K10" s="39"/>
      <c r="L10" s="40"/>
    </row>
    <row r="11" spans="1:12">
      <c r="A11" s="82" t="s">
        <v>353</v>
      </c>
      <c r="B11" s="40"/>
      <c r="C11" s="39"/>
      <c r="D11" s="40"/>
      <c r="E11" s="39"/>
      <c r="F11" s="40"/>
      <c r="G11" s="39"/>
      <c r="H11" s="40"/>
      <c r="I11" s="39"/>
      <c r="J11" s="40"/>
      <c r="K11" s="39"/>
      <c r="L11" s="40"/>
    </row>
    <row r="12" spans="1:12">
      <c r="A12" s="82" t="s">
        <v>542</v>
      </c>
      <c r="B12" s="40"/>
      <c r="C12" s="39"/>
      <c r="D12" s="40"/>
      <c r="E12" s="39"/>
      <c r="F12" s="40"/>
      <c r="G12" s="39"/>
      <c r="H12" s="40"/>
      <c r="I12" s="39"/>
      <c r="J12" s="40"/>
      <c r="K12" s="39"/>
      <c r="L12" s="40"/>
    </row>
    <row r="13" spans="1:12">
      <c r="A13" s="82" t="s">
        <v>545</v>
      </c>
      <c r="B13" s="40"/>
      <c r="C13" s="39"/>
      <c r="D13" s="40"/>
      <c r="E13" s="39"/>
      <c r="F13" s="40"/>
      <c r="G13" s="39"/>
      <c r="H13" s="40"/>
      <c r="I13" s="39"/>
      <c r="J13" s="40"/>
      <c r="K13" s="39"/>
      <c r="L13" s="40"/>
    </row>
    <row r="14" spans="1:12">
      <c r="A14" s="82" t="s">
        <v>547</v>
      </c>
      <c r="B14" s="40"/>
      <c r="C14" s="39"/>
      <c r="D14" s="40"/>
      <c r="E14" s="39"/>
      <c r="F14" s="40"/>
      <c r="G14" s="39"/>
      <c r="H14" s="40"/>
      <c r="I14" s="39"/>
      <c r="J14" s="40"/>
      <c r="K14" s="39"/>
      <c r="L14" s="40"/>
    </row>
    <row r="15" spans="1:12">
      <c r="A15" s="92" t="s">
        <v>589</v>
      </c>
      <c r="B15" s="112">
        <v>0</v>
      </c>
      <c r="C15" s="43">
        <v>253849.23840310681</v>
      </c>
      <c r="D15" s="112">
        <v>0</v>
      </c>
      <c r="E15" s="43">
        <v>0</v>
      </c>
      <c r="F15" s="112">
        <v>11286.884131957731</v>
      </c>
      <c r="G15" s="43">
        <v>55445.63016946031</v>
      </c>
      <c r="H15" s="112">
        <v>0</v>
      </c>
      <c r="I15" s="43">
        <v>0</v>
      </c>
      <c r="J15" s="112">
        <v>0</v>
      </c>
      <c r="K15" s="43">
        <v>0</v>
      </c>
      <c r="L15" s="112">
        <v>0</v>
      </c>
    </row>
    <row r="17" spans="3:7">
      <c r="C17" s="304"/>
      <c r="F17" s="304"/>
      <c r="G17" s="304"/>
    </row>
  </sheetData>
  <sheetProtection algorithmName="SHA-512" hashValue="2QT0vDuuVeF6bWtTUwmoxwPIdyo/DXCDJ4MkT71kxk2OfKnq990a78yOJP+Sgo8E6xrOhxBK+WtgWyASlX4V/w==" saltValue="urPTwuozTbKBl6Dtf6gddw==" spinCount="100000" sheet="1" objects="1" scenarios="1"/>
  <mergeCells count="1">
    <mergeCell ref="B3:L3"/>
  </mergeCells>
  <hyperlinks>
    <hyperlink ref="L1" location="'Table of contents'!A1" display="Table of contents" xr:uid="{E5563E5C-0F92-4C3C-887C-450DC1075091}"/>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D9DB1-9268-4EB1-8B63-5512FA8F8050}">
  <sheetPr codeName="Blad27">
    <tabColor theme="8"/>
  </sheetPr>
  <dimension ref="A1:L14"/>
  <sheetViews>
    <sheetView showGridLines="0" workbookViewId="0"/>
  </sheetViews>
  <sheetFormatPr defaultColWidth="24.88671875" defaultRowHeight="14.4"/>
  <cols>
    <col min="1" max="1" width="26.33203125" customWidth="1"/>
    <col min="2" max="9" width="12.5546875" customWidth="1"/>
  </cols>
  <sheetData>
    <row r="1" spans="1:12">
      <c r="I1" s="328" t="s">
        <v>0</v>
      </c>
    </row>
    <row r="2" spans="1:12" ht="18.600000000000001" customHeight="1">
      <c r="A2" s="298" t="s">
        <v>590</v>
      </c>
      <c r="B2" s="215"/>
      <c r="C2" s="215"/>
      <c r="D2" s="215"/>
      <c r="E2" s="215"/>
      <c r="F2" s="215"/>
      <c r="G2" s="215"/>
      <c r="H2" s="215"/>
      <c r="I2" s="215"/>
      <c r="J2" s="2"/>
      <c r="K2" s="2"/>
      <c r="L2" s="2"/>
    </row>
    <row r="3" spans="1:12">
      <c r="A3" s="262" t="s">
        <v>192</v>
      </c>
      <c r="B3" s="388" t="s">
        <v>591</v>
      </c>
      <c r="C3" s="388"/>
      <c r="D3" s="388"/>
      <c r="E3" s="388"/>
      <c r="F3" s="388" t="s">
        <v>592</v>
      </c>
      <c r="G3" s="388"/>
      <c r="H3" s="388"/>
      <c r="I3" s="388"/>
      <c r="J3" s="2"/>
      <c r="K3" s="2"/>
      <c r="L3" s="2"/>
    </row>
    <row r="4" spans="1:12">
      <c r="A4" s="262"/>
      <c r="B4" s="389" t="s">
        <v>593</v>
      </c>
      <c r="C4" s="389"/>
      <c r="D4" s="389" t="s">
        <v>594</v>
      </c>
      <c r="E4" s="389"/>
      <c r="F4" s="389" t="s">
        <v>593</v>
      </c>
      <c r="G4" s="389"/>
      <c r="H4" s="389" t="s">
        <v>594</v>
      </c>
      <c r="I4" s="389"/>
      <c r="J4" s="283"/>
      <c r="K4" s="283"/>
      <c r="L4" s="283"/>
    </row>
    <row r="5" spans="1:12">
      <c r="A5" s="284"/>
      <c r="B5" s="280" t="s">
        <v>595</v>
      </c>
      <c r="C5" s="281" t="s">
        <v>596</v>
      </c>
      <c r="D5" s="280" t="s">
        <v>595</v>
      </c>
      <c r="E5" s="281" t="s">
        <v>596</v>
      </c>
      <c r="F5" s="280" t="s">
        <v>595</v>
      </c>
      <c r="G5" s="281" t="s">
        <v>596</v>
      </c>
      <c r="H5" s="280" t="s">
        <v>595</v>
      </c>
      <c r="I5" s="281" t="s">
        <v>596</v>
      </c>
    </row>
    <row r="6" spans="1:12">
      <c r="A6" s="82" t="s">
        <v>597</v>
      </c>
      <c r="B6" s="285"/>
      <c r="C6" s="39">
        <v>194503.27213999999</v>
      </c>
      <c r="D6" s="40">
        <v>0</v>
      </c>
      <c r="E6" s="39">
        <v>233830.05363000001</v>
      </c>
      <c r="F6" s="285"/>
      <c r="G6" s="286"/>
      <c r="H6" s="285"/>
      <c r="I6" s="286"/>
    </row>
    <row r="7" spans="1:12">
      <c r="A7" s="82" t="s">
        <v>598</v>
      </c>
      <c r="B7" s="40"/>
      <c r="C7" s="39"/>
      <c r="D7" s="40"/>
      <c r="E7" s="39"/>
      <c r="F7" s="40"/>
      <c r="G7" s="39"/>
      <c r="H7" s="40"/>
      <c r="I7" s="39"/>
    </row>
    <row r="8" spans="1:12">
      <c r="A8" s="82" t="s">
        <v>599</v>
      </c>
      <c r="B8" s="40"/>
      <c r="C8" s="39"/>
      <c r="D8" s="40"/>
      <c r="E8" s="39"/>
      <c r="F8" s="40"/>
      <c r="G8" s="39"/>
      <c r="H8" s="40"/>
      <c r="I8" s="39"/>
    </row>
    <row r="9" spans="1:12">
      <c r="A9" s="82" t="s">
        <v>600</v>
      </c>
      <c r="B9" s="40"/>
      <c r="C9" s="39"/>
      <c r="D9" s="40"/>
      <c r="E9" s="39"/>
      <c r="F9" s="40"/>
      <c r="G9" s="39"/>
      <c r="H9" s="40"/>
      <c r="I9" s="39"/>
    </row>
    <row r="10" spans="1:12">
      <c r="A10" s="82" t="s">
        <v>601</v>
      </c>
      <c r="B10" s="40"/>
      <c r="C10" s="39"/>
      <c r="D10" s="40"/>
      <c r="E10" s="39"/>
      <c r="F10" s="40"/>
      <c r="G10" s="39"/>
      <c r="H10" s="40"/>
      <c r="I10" s="39"/>
    </row>
    <row r="11" spans="1:12">
      <c r="A11" s="82" t="s">
        <v>602</v>
      </c>
      <c r="B11" s="40"/>
      <c r="C11" s="39"/>
      <c r="D11" s="40"/>
      <c r="E11" s="39"/>
      <c r="F11" s="40"/>
      <c r="G11" s="39"/>
      <c r="H11" s="40"/>
      <c r="I11" s="39"/>
    </row>
    <row r="12" spans="1:12">
      <c r="A12" s="82" t="s">
        <v>603</v>
      </c>
      <c r="B12" s="40"/>
      <c r="C12" s="39"/>
      <c r="D12" s="40"/>
      <c r="E12" s="39"/>
      <c r="F12" s="40"/>
      <c r="G12" s="39"/>
      <c r="H12" s="40"/>
      <c r="I12" s="39"/>
    </row>
    <row r="13" spans="1:12">
      <c r="A13" s="82" t="s">
        <v>604</v>
      </c>
      <c r="B13" s="40"/>
      <c r="C13" s="39"/>
      <c r="D13" s="40"/>
      <c r="E13" s="39"/>
      <c r="F13" s="40"/>
      <c r="G13" s="39"/>
      <c r="H13" s="40"/>
      <c r="I13" s="39"/>
    </row>
    <row r="14" spans="1:12">
      <c r="A14" s="92" t="s">
        <v>65</v>
      </c>
      <c r="B14" s="40"/>
      <c r="C14" s="43">
        <v>194503.27213999999</v>
      </c>
      <c r="D14" s="42"/>
      <c r="E14" s="43">
        <v>233830.05363000001</v>
      </c>
      <c r="F14" s="40"/>
      <c r="G14" s="39"/>
      <c r="H14" s="40"/>
      <c r="I14" s="39"/>
    </row>
  </sheetData>
  <sheetProtection algorithmName="SHA-512" hashValue="7EE4mmrXxN1ksVvqhmQyiKa6GqL3m8d56wup/LRuptD9QPrvyHfVvW/u0TTkpmRgkAvqJ2BzTktGjVrq4GoV3g==" saltValue="sbGG+pxRfHIgzoTZsPkivA==" spinCount="100000" sheet="1" objects="1" scenarios="1"/>
  <mergeCells count="6">
    <mergeCell ref="B3:E3"/>
    <mergeCell ref="F3:I3"/>
    <mergeCell ref="B4:C4"/>
    <mergeCell ref="D4:E4"/>
    <mergeCell ref="F4:G4"/>
    <mergeCell ref="H4:I4"/>
  </mergeCells>
  <hyperlinks>
    <hyperlink ref="I1" location="'Table of contents'!A1" display="Table of contents" xr:uid="{6F733F4E-CE9C-4A6C-99D2-D644105CD018}"/>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BA397-3A45-449B-8B09-6D343BDF44FB}">
  <sheetPr codeName="Blad28">
    <tabColor theme="8"/>
  </sheetPr>
  <dimension ref="A1:C24"/>
  <sheetViews>
    <sheetView showGridLines="0" workbookViewId="0"/>
  </sheetViews>
  <sheetFormatPr defaultRowHeight="14.4"/>
  <cols>
    <col min="1" max="1" width="47" style="136" customWidth="1"/>
    <col min="2" max="3" width="12.5546875" customWidth="1"/>
  </cols>
  <sheetData>
    <row r="1" spans="1:3">
      <c r="C1" s="328" t="s">
        <v>0</v>
      </c>
    </row>
    <row r="2" spans="1:3">
      <c r="A2" s="299" t="s">
        <v>605</v>
      </c>
      <c r="B2" s="2"/>
      <c r="C2" s="2"/>
    </row>
    <row r="3" spans="1:3">
      <c r="A3" s="300" t="s">
        <v>192</v>
      </c>
      <c r="B3" s="113"/>
      <c r="C3" s="113"/>
    </row>
    <row r="4" spans="1:3">
      <c r="A4" s="301"/>
      <c r="B4" s="280" t="s">
        <v>606</v>
      </c>
      <c r="C4" s="281" t="s">
        <v>566</v>
      </c>
    </row>
    <row r="5" spans="1:3">
      <c r="A5" s="115" t="s">
        <v>607</v>
      </c>
      <c r="B5" s="271"/>
      <c r="C5" s="39"/>
    </row>
    <row r="6" spans="1:3" ht="21.6">
      <c r="A6" s="114" t="s">
        <v>608</v>
      </c>
      <c r="B6" s="40"/>
      <c r="C6" s="39"/>
    </row>
    <row r="7" spans="1:3">
      <c r="A7" s="114" t="s">
        <v>609</v>
      </c>
      <c r="B7" s="40">
        <v>109062.78477310701</v>
      </c>
      <c r="C7" s="39">
        <v>2181.25569546214</v>
      </c>
    </row>
    <row r="8" spans="1:3">
      <c r="A8" s="114" t="s">
        <v>610</v>
      </c>
      <c r="B8" s="40"/>
      <c r="C8" s="39"/>
    </row>
    <row r="9" spans="1:3">
      <c r="A9" s="114" t="s">
        <v>611</v>
      </c>
      <c r="B9" s="40"/>
      <c r="C9" s="39"/>
    </row>
    <row r="10" spans="1:3">
      <c r="A10" s="114" t="s">
        <v>612</v>
      </c>
      <c r="B10" s="40"/>
      <c r="C10" s="39"/>
    </row>
    <row r="11" spans="1:3">
      <c r="A11" s="114" t="s">
        <v>613</v>
      </c>
      <c r="B11" s="40"/>
      <c r="C11" s="271"/>
    </row>
    <row r="12" spans="1:3">
      <c r="A12" s="114" t="s">
        <v>614</v>
      </c>
      <c r="B12" s="40">
        <v>144786.45363</v>
      </c>
      <c r="C12" s="39">
        <v>2895.7290726000001</v>
      </c>
    </row>
    <row r="13" spans="1:3">
      <c r="A13" s="114" t="s">
        <v>615</v>
      </c>
      <c r="B13" s="40"/>
      <c r="C13" s="39"/>
    </row>
    <row r="14" spans="1:3">
      <c r="A14" s="114" t="s">
        <v>616</v>
      </c>
      <c r="B14" s="40"/>
      <c r="C14" s="39"/>
    </row>
    <row r="15" spans="1:3">
      <c r="A15" s="115" t="s">
        <v>617</v>
      </c>
      <c r="B15" s="271"/>
      <c r="C15" s="39"/>
    </row>
    <row r="16" spans="1:3" ht="21.6">
      <c r="A16" s="114" t="s">
        <v>618</v>
      </c>
      <c r="B16" s="40"/>
      <c r="C16" s="39"/>
    </row>
    <row r="17" spans="1:3">
      <c r="A17" s="114" t="s">
        <v>609</v>
      </c>
      <c r="B17" s="40"/>
      <c r="C17" s="39"/>
    </row>
    <row r="18" spans="1:3">
      <c r="A18" s="114" t="s">
        <v>610</v>
      </c>
      <c r="B18" s="40"/>
      <c r="C18" s="39"/>
    </row>
    <row r="19" spans="1:3">
      <c r="A19" s="114" t="s">
        <v>611</v>
      </c>
      <c r="B19" s="40"/>
      <c r="C19" s="39"/>
    </row>
    <row r="20" spans="1:3">
      <c r="A20" s="114" t="s">
        <v>612</v>
      </c>
      <c r="B20" s="40"/>
      <c r="C20" s="39"/>
    </row>
    <row r="21" spans="1:3">
      <c r="A21" s="114" t="s">
        <v>613</v>
      </c>
      <c r="B21" s="40"/>
      <c r="C21" s="271"/>
    </row>
    <row r="22" spans="1:3">
      <c r="A22" s="114" t="s">
        <v>614</v>
      </c>
      <c r="B22" s="40"/>
      <c r="C22" s="39"/>
    </row>
    <row r="23" spans="1:3">
      <c r="A23" s="114" t="s">
        <v>615</v>
      </c>
      <c r="B23" s="40"/>
      <c r="C23" s="39"/>
    </row>
    <row r="24" spans="1:3">
      <c r="A24" s="114" t="s">
        <v>616</v>
      </c>
      <c r="B24" s="40"/>
      <c r="C24" s="39"/>
    </row>
  </sheetData>
  <sheetProtection algorithmName="SHA-512" hashValue="wuryZfLbQJ2OI2bMMKsEOkc6D+iE//UOQ7Ca9bqgzz28SSwMMBLfwkxkHuaLov0tyhxq6rIhJ8NlmZPOCHGdNA==" saltValue="Bpj16uP8CMwIOCiTSUV9mA==" spinCount="100000" sheet="1" objects="1" scenarios="1"/>
  <hyperlinks>
    <hyperlink ref="C1" location="'Table of contents'!A1" display="Table of contents" xr:uid="{5754D80E-6AAC-42CF-8753-110FFAFEF005}"/>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AAE5-8D07-4BD0-8529-C8E071E0F402}">
  <sheetPr codeName="Blad29">
    <tabColor theme="8"/>
  </sheetPr>
  <dimension ref="A1:G10"/>
  <sheetViews>
    <sheetView showGridLines="0" workbookViewId="0"/>
  </sheetViews>
  <sheetFormatPr defaultRowHeight="14.4"/>
  <cols>
    <col min="1" max="1" width="47" customWidth="1"/>
    <col min="2" max="6" width="12.5546875" customWidth="1"/>
  </cols>
  <sheetData>
    <row r="1" spans="1:7">
      <c r="F1" s="329" t="s">
        <v>0</v>
      </c>
    </row>
    <row r="2" spans="1:7">
      <c r="A2" s="298" t="s">
        <v>619</v>
      </c>
      <c r="B2" s="215"/>
      <c r="C2" s="215"/>
      <c r="D2" s="215"/>
      <c r="E2" s="215"/>
      <c r="F2" s="215"/>
    </row>
    <row r="3" spans="1:7">
      <c r="A3" s="96" t="s">
        <v>169</v>
      </c>
      <c r="B3" s="113"/>
      <c r="C3" s="113"/>
      <c r="D3" s="113"/>
      <c r="E3" s="113"/>
      <c r="F3" s="113"/>
    </row>
    <row r="4" spans="1:7" ht="23.4" customHeight="1">
      <c r="A4" s="207"/>
      <c r="B4" s="390" t="s">
        <v>620</v>
      </c>
      <c r="C4" s="390"/>
      <c r="D4" s="390"/>
      <c r="E4" s="360" t="s">
        <v>621</v>
      </c>
      <c r="F4" s="360" t="s">
        <v>622</v>
      </c>
    </row>
    <row r="5" spans="1:7">
      <c r="A5" s="208" t="s">
        <v>623</v>
      </c>
      <c r="B5" s="203">
        <v>2022</v>
      </c>
      <c r="C5" s="80">
        <v>2021</v>
      </c>
      <c r="D5" s="209">
        <v>2020</v>
      </c>
      <c r="E5" s="381"/>
      <c r="F5" s="381"/>
    </row>
    <row r="6" spans="1:7">
      <c r="A6" s="114" t="s">
        <v>624</v>
      </c>
      <c r="B6" s="202">
        <v>121113</v>
      </c>
      <c r="C6" s="198">
        <v>139482</v>
      </c>
      <c r="D6" s="202">
        <v>153377</v>
      </c>
      <c r="E6" s="198">
        <v>20698.5327</v>
      </c>
      <c r="F6" s="202">
        <v>258731.65875</v>
      </c>
      <c r="G6" s="123"/>
    </row>
    <row r="7" spans="1:7" ht="21.6">
      <c r="A7" s="114" t="s">
        <v>625</v>
      </c>
      <c r="B7" s="202"/>
      <c r="C7" s="198"/>
      <c r="D7" s="202"/>
      <c r="E7" s="198"/>
      <c r="F7" s="202"/>
      <c r="G7" s="123"/>
    </row>
    <row r="8" spans="1:7">
      <c r="A8" s="114" t="s">
        <v>626</v>
      </c>
      <c r="B8" s="202"/>
      <c r="C8" s="198"/>
      <c r="D8" s="202"/>
      <c r="E8" s="198"/>
      <c r="F8" s="202"/>
      <c r="G8" s="123"/>
    </row>
    <row r="9" spans="1:7">
      <c r="A9" s="114" t="s">
        <v>627</v>
      </c>
      <c r="B9" s="202"/>
      <c r="C9" s="198"/>
      <c r="D9" s="202"/>
      <c r="E9" s="198"/>
      <c r="F9" s="202"/>
      <c r="G9" s="123"/>
    </row>
    <row r="10" spans="1:7">
      <c r="A10" s="114" t="s">
        <v>628</v>
      </c>
      <c r="B10" s="202"/>
      <c r="C10" s="198"/>
      <c r="D10" s="202"/>
      <c r="E10" s="198"/>
      <c r="F10" s="202"/>
      <c r="G10" s="123"/>
    </row>
  </sheetData>
  <sheetProtection algorithmName="SHA-512" hashValue="zvE3hQjhkANP+Z4C/1mBKydR6BffnIkrTCzZxSXNtPeGTQkhX/0xw4+m5UE4xx+K+oIIfHQWqy3zyn6t85n1Sg==" saltValue="uMVxe8COc4LU55zOKoYwhA==" spinCount="100000" sheet="1" objects="1" scenarios="1"/>
  <mergeCells count="3">
    <mergeCell ref="B4:D4"/>
    <mergeCell ref="E4:E5"/>
    <mergeCell ref="F4:F5"/>
  </mergeCells>
  <hyperlinks>
    <hyperlink ref="F1" location="'Table of contents'!A1" display="Table of contents" xr:uid="{3DB7A74F-79F5-4DB2-BA37-F85584AA60D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C4F0-63EF-49D0-968F-6D2BE3BEEA4F}">
  <sheetPr codeName="Blad3">
    <tabColor rgb="FF5B9BD5"/>
  </sheetPr>
  <dimension ref="A1:F36"/>
  <sheetViews>
    <sheetView showGridLines="0" workbookViewId="0"/>
  </sheetViews>
  <sheetFormatPr defaultRowHeight="14.4"/>
  <cols>
    <col min="1" max="1" width="55.5546875" customWidth="1"/>
    <col min="2" max="4" width="12.5546875" customWidth="1"/>
  </cols>
  <sheetData>
    <row r="1" spans="1:6">
      <c r="D1" s="328" t="s">
        <v>0</v>
      </c>
    </row>
    <row r="2" spans="1:6">
      <c r="A2" s="25" t="s">
        <v>34</v>
      </c>
      <c r="B2" s="3"/>
      <c r="C2" s="3"/>
      <c r="D2" s="3"/>
    </row>
    <row r="3" spans="1:6">
      <c r="A3" s="30"/>
      <c r="B3" s="41"/>
      <c r="C3" s="31"/>
      <c r="D3" s="32" t="s">
        <v>35</v>
      </c>
    </row>
    <row r="4" spans="1:6">
      <c r="A4" s="33" t="s">
        <v>36</v>
      </c>
      <c r="B4" s="34" t="s">
        <v>37</v>
      </c>
      <c r="C4" s="35" t="s">
        <v>37</v>
      </c>
      <c r="D4" s="36" t="s">
        <v>38</v>
      </c>
    </row>
    <row r="5" spans="1:6">
      <c r="A5" s="4"/>
      <c r="B5" s="34">
        <v>2022</v>
      </c>
      <c r="C5" s="35">
        <v>2021</v>
      </c>
      <c r="D5" s="36">
        <v>2022</v>
      </c>
    </row>
    <row r="6" spans="1:6">
      <c r="A6" s="22" t="s">
        <v>39</v>
      </c>
      <c r="B6" s="42">
        <v>3927.6583222003965</v>
      </c>
      <c r="C6" s="43">
        <v>3389.6728929999999</v>
      </c>
      <c r="D6" s="42">
        <f>B6*8%</f>
        <v>314.21266577603171</v>
      </c>
    </row>
    <row r="7" spans="1:6">
      <c r="A7" s="37" t="s">
        <v>40</v>
      </c>
      <c r="B7" s="40">
        <v>3927.6583222003965</v>
      </c>
      <c r="C7" s="39">
        <v>3389.6728929999999</v>
      </c>
      <c r="D7" s="40">
        <f t="shared" ref="D7:D33" si="0">B7*8%</f>
        <v>314.21266577603171</v>
      </c>
    </row>
    <row r="8" spans="1:6">
      <c r="A8" s="37" t="s">
        <v>41</v>
      </c>
      <c r="B8" s="40">
        <v>0</v>
      </c>
      <c r="C8" s="39">
        <v>0</v>
      </c>
      <c r="D8" s="40">
        <f t="shared" si="0"/>
        <v>0</v>
      </c>
    </row>
    <row r="9" spans="1:6">
      <c r="A9" s="37" t="s">
        <v>42</v>
      </c>
      <c r="B9" s="40">
        <v>0</v>
      </c>
      <c r="C9" s="39">
        <v>0</v>
      </c>
      <c r="D9" s="40">
        <f t="shared" si="0"/>
        <v>0</v>
      </c>
    </row>
    <row r="10" spans="1:6">
      <c r="A10" s="37" t="s">
        <v>43</v>
      </c>
      <c r="B10" s="40">
        <v>0</v>
      </c>
      <c r="C10" s="39">
        <v>0</v>
      </c>
      <c r="D10" s="40">
        <f t="shared" si="0"/>
        <v>0</v>
      </c>
    </row>
    <row r="11" spans="1:6">
      <c r="A11" s="37" t="s">
        <v>44</v>
      </c>
      <c r="B11" s="40">
        <v>0</v>
      </c>
      <c r="C11" s="39">
        <v>0</v>
      </c>
      <c r="D11" s="40">
        <f t="shared" si="0"/>
        <v>0</v>
      </c>
    </row>
    <row r="12" spans="1:6">
      <c r="A12" s="22" t="s">
        <v>45</v>
      </c>
      <c r="B12" s="42">
        <v>76.961612333218341</v>
      </c>
      <c r="C12" s="43">
        <v>70.329000000000008</v>
      </c>
      <c r="D12" s="42">
        <f t="shared" si="0"/>
        <v>6.1569289866574675</v>
      </c>
    </row>
    <row r="13" spans="1:6">
      <c r="A13" s="37" t="s">
        <v>46</v>
      </c>
      <c r="B13" s="40">
        <v>35.057176679183804</v>
      </c>
      <c r="C13" s="39">
        <v>28.625</v>
      </c>
      <c r="D13" s="40">
        <f t="shared" si="0"/>
        <v>2.8045741343347044</v>
      </c>
    </row>
    <row r="14" spans="1:6">
      <c r="A14" s="37" t="s">
        <v>47</v>
      </c>
      <c r="B14" s="40">
        <v>0</v>
      </c>
      <c r="C14" s="39">
        <v>0</v>
      </c>
      <c r="D14" s="40">
        <f t="shared" si="0"/>
        <v>0</v>
      </c>
      <c r="F14" s="57"/>
    </row>
    <row r="15" spans="1:6">
      <c r="A15" s="38" t="s">
        <v>48</v>
      </c>
      <c r="B15" s="40">
        <v>5.0769847680621396</v>
      </c>
      <c r="C15" s="39">
        <v>0.57399999999999995</v>
      </c>
      <c r="D15" s="40">
        <f t="shared" si="0"/>
        <v>0.4061587814449712</v>
      </c>
    </row>
    <row r="16" spans="1:6">
      <c r="A16" s="37" t="s">
        <v>49</v>
      </c>
      <c r="B16" s="40">
        <v>41.904435654034501</v>
      </c>
      <c r="C16" s="39">
        <v>41.128999999999998</v>
      </c>
      <c r="D16" s="40">
        <f t="shared" si="0"/>
        <v>3.35235485232276</v>
      </c>
    </row>
    <row r="17" spans="1:4">
      <c r="A17" s="37" t="s">
        <v>50</v>
      </c>
      <c r="B17" s="40">
        <v>0</v>
      </c>
      <c r="C17" s="39">
        <v>0</v>
      </c>
      <c r="D17" s="40">
        <f t="shared" si="0"/>
        <v>0</v>
      </c>
    </row>
    <row r="18" spans="1:4">
      <c r="A18" s="22" t="s">
        <v>51</v>
      </c>
      <c r="B18" s="42">
        <v>0</v>
      </c>
      <c r="C18" s="43">
        <v>0</v>
      </c>
      <c r="D18" s="42">
        <f t="shared" si="0"/>
        <v>0</v>
      </c>
    </row>
    <row r="19" spans="1:4">
      <c r="A19" s="22" t="s">
        <v>52</v>
      </c>
      <c r="B19" s="42">
        <v>0</v>
      </c>
      <c r="C19" s="43">
        <v>0</v>
      </c>
      <c r="D19" s="42">
        <f t="shared" si="0"/>
        <v>0</v>
      </c>
    </row>
    <row r="20" spans="1:4">
      <c r="A20" s="37" t="s">
        <v>53</v>
      </c>
      <c r="B20" s="40">
        <v>0</v>
      </c>
      <c r="C20" s="39">
        <v>0</v>
      </c>
      <c r="D20" s="40">
        <f t="shared" si="0"/>
        <v>0</v>
      </c>
    </row>
    <row r="21" spans="1:4">
      <c r="A21" s="37" t="s">
        <v>54</v>
      </c>
      <c r="B21" s="40">
        <v>0</v>
      </c>
      <c r="C21" s="39">
        <v>0</v>
      </c>
      <c r="D21" s="40">
        <f t="shared" si="0"/>
        <v>0</v>
      </c>
    </row>
    <row r="22" spans="1:4">
      <c r="A22" s="37" t="s">
        <v>55</v>
      </c>
      <c r="B22" s="40">
        <v>0</v>
      </c>
      <c r="C22" s="39">
        <v>0</v>
      </c>
      <c r="D22" s="40">
        <f t="shared" si="0"/>
        <v>0</v>
      </c>
    </row>
    <row r="23" spans="1:4">
      <c r="A23" s="37" t="s">
        <v>56</v>
      </c>
      <c r="B23" s="40">
        <v>0</v>
      </c>
      <c r="C23" s="39">
        <v>0</v>
      </c>
      <c r="D23" s="40">
        <f t="shared" si="0"/>
        <v>0</v>
      </c>
    </row>
    <row r="24" spans="1:4">
      <c r="A24" s="22" t="s">
        <v>57</v>
      </c>
      <c r="B24" s="42">
        <v>0</v>
      </c>
      <c r="C24" s="43">
        <v>0</v>
      </c>
      <c r="D24" s="42">
        <f t="shared" si="0"/>
        <v>0</v>
      </c>
    </row>
    <row r="25" spans="1:4">
      <c r="A25" s="37" t="s">
        <v>40</v>
      </c>
      <c r="B25" s="40">
        <v>0</v>
      </c>
      <c r="C25" s="39">
        <v>0</v>
      </c>
      <c r="D25" s="40">
        <f t="shared" si="0"/>
        <v>0</v>
      </c>
    </row>
    <row r="26" spans="1:4">
      <c r="A26" s="37" t="s">
        <v>58</v>
      </c>
      <c r="B26" s="40">
        <v>0</v>
      </c>
      <c r="C26" s="39">
        <v>0</v>
      </c>
      <c r="D26" s="40">
        <f t="shared" si="0"/>
        <v>0</v>
      </c>
    </row>
    <row r="27" spans="1:4">
      <c r="A27" s="22" t="s">
        <v>59</v>
      </c>
      <c r="B27" s="42">
        <v>0</v>
      </c>
      <c r="C27" s="43">
        <v>0</v>
      </c>
      <c r="D27" s="42">
        <f t="shared" si="0"/>
        <v>0</v>
      </c>
    </row>
    <row r="28" spans="1:4">
      <c r="A28" s="22" t="s">
        <v>60</v>
      </c>
      <c r="B28" s="42">
        <v>258.73166250000003</v>
      </c>
      <c r="C28" s="43">
        <v>265.90410000000003</v>
      </c>
      <c r="D28" s="42">
        <f t="shared" si="0"/>
        <v>20.698533000000001</v>
      </c>
    </row>
    <row r="29" spans="1:4">
      <c r="A29" s="37" t="s">
        <v>61</v>
      </c>
      <c r="B29" s="40">
        <v>258.73166250000003</v>
      </c>
      <c r="C29" s="39">
        <v>265.90410000000003</v>
      </c>
      <c r="D29" s="40">
        <f t="shared" si="0"/>
        <v>20.698533000000001</v>
      </c>
    </row>
    <row r="30" spans="1:4">
      <c r="A30" s="37" t="s">
        <v>62</v>
      </c>
      <c r="B30" s="40">
        <v>0</v>
      </c>
      <c r="C30" s="39">
        <v>0</v>
      </c>
      <c r="D30" s="40">
        <f t="shared" si="0"/>
        <v>0</v>
      </c>
    </row>
    <row r="31" spans="1:4">
      <c r="A31" s="37" t="s">
        <v>63</v>
      </c>
      <c r="B31" s="40">
        <v>0</v>
      </c>
      <c r="C31" s="39">
        <v>0</v>
      </c>
      <c r="D31" s="40">
        <f t="shared" si="0"/>
        <v>0</v>
      </c>
    </row>
    <row r="32" spans="1:4">
      <c r="A32" s="23" t="s">
        <v>64</v>
      </c>
      <c r="B32" s="42">
        <v>0</v>
      </c>
      <c r="C32" s="43">
        <v>0</v>
      </c>
      <c r="D32" s="42">
        <f t="shared" si="0"/>
        <v>0</v>
      </c>
    </row>
    <row r="33" spans="1:6">
      <c r="A33" s="22" t="s">
        <v>65</v>
      </c>
      <c r="B33" s="42">
        <v>4263.3515970336148</v>
      </c>
      <c r="C33" s="43">
        <v>3725.9059930000003</v>
      </c>
      <c r="D33" s="56">
        <f t="shared" si="0"/>
        <v>341.06812776268919</v>
      </c>
    </row>
    <row r="36" spans="1:6">
      <c r="B36" s="57"/>
      <c r="F36" s="317"/>
    </row>
  </sheetData>
  <sheetProtection algorithmName="SHA-512" hashValue="zX6c66e+hcmkuobv3+RcNnnyKqQSM9WeMYSI4G5+Car/LN5j/aOtTIug8vJLs+HZcYuhkoDXUMLJp0GrN94Q9g==" saltValue="C8mxyX8/dLd9YXWACyL5Eg==" spinCount="100000" sheet="1" objects="1" scenarios="1"/>
  <hyperlinks>
    <hyperlink ref="D1" location="'Table of contents'!A1" display="Table of contents" xr:uid="{83D8F752-D914-468E-9106-AF301D6FBDF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C5164-B822-415A-9BED-6F439A97D182}">
  <sheetPr codeName="Blad30">
    <tabColor theme="8"/>
  </sheetPr>
  <dimension ref="A1:D15"/>
  <sheetViews>
    <sheetView showGridLines="0" workbookViewId="0"/>
  </sheetViews>
  <sheetFormatPr defaultRowHeight="14.4"/>
  <cols>
    <col min="1" max="1" width="47" customWidth="1"/>
    <col min="2" max="4" width="12.5546875" customWidth="1"/>
  </cols>
  <sheetData>
    <row r="1" spans="1:4">
      <c r="D1" s="329" t="s">
        <v>0</v>
      </c>
    </row>
    <row r="2" spans="1:4">
      <c r="A2" s="298" t="s">
        <v>24</v>
      </c>
      <c r="B2" s="215"/>
      <c r="C2" s="215"/>
      <c r="D2" s="215"/>
    </row>
    <row r="3" spans="1:4">
      <c r="A3" s="96" t="s">
        <v>169</v>
      </c>
      <c r="B3" s="113"/>
      <c r="C3" s="113"/>
      <c r="D3" s="113"/>
    </row>
    <row r="4" spans="1:4">
      <c r="A4" s="113"/>
      <c r="B4" s="157">
        <v>2022</v>
      </c>
      <c r="C4" s="80">
        <v>2021</v>
      </c>
      <c r="D4" s="157">
        <v>2020</v>
      </c>
    </row>
    <row r="5" spans="1:4">
      <c r="A5" s="82" t="s">
        <v>629</v>
      </c>
      <c r="B5" s="202">
        <v>274623</v>
      </c>
      <c r="C5" s="198">
        <v>304208</v>
      </c>
      <c r="D5" s="202">
        <v>334996</v>
      </c>
    </row>
    <row r="6" spans="1:4">
      <c r="A6" s="82" t="s">
        <v>630</v>
      </c>
      <c r="B6" s="202">
        <v>157087</v>
      </c>
      <c r="C6" s="198">
        <v>166681</v>
      </c>
      <c r="D6" s="202">
        <v>194235</v>
      </c>
    </row>
    <row r="7" spans="1:4">
      <c r="A7" s="82" t="s">
        <v>631</v>
      </c>
      <c r="B7" s="202">
        <v>117536</v>
      </c>
      <c r="C7" s="198">
        <v>137527</v>
      </c>
      <c r="D7" s="202">
        <v>140761</v>
      </c>
    </row>
    <row r="8" spans="1:4">
      <c r="A8" s="82" t="s">
        <v>632</v>
      </c>
      <c r="B8" s="202">
        <v>6077</v>
      </c>
      <c r="C8" s="198">
        <v>6465</v>
      </c>
      <c r="D8" s="202">
        <v>9403</v>
      </c>
    </row>
    <row r="9" spans="1:4">
      <c r="A9" s="82" t="s">
        <v>633</v>
      </c>
      <c r="B9" s="202">
        <v>5370</v>
      </c>
      <c r="C9" s="198">
        <v>5722</v>
      </c>
      <c r="D9" s="202">
        <v>87</v>
      </c>
    </row>
    <row r="10" spans="1:4">
      <c r="A10" s="82" t="s">
        <v>634</v>
      </c>
      <c r="B10" s="202">
        <v>2870</v>
      </c>
      <c r="C10" s="198">
        <v>1754</v>
      </c>
      <c r="D10" s="202">
        <v>4400</v>
      </c>
    </row>
    <row r="11" spans="1:4">
      <c r="A11" s="82" t="s">
        <v>635</v>
      </c>
      <c r="B11" s="202">
        <v>0</v>
      </c>
      <c r="C11" s="198">
        <v>542</v>
      </c>
      <c r="D11" s="202">
        <v>1100</v>
      </c>
    </row>
    <row r="12" spans="1:4">
      <c r="A12" s="82" t="s">
        <v>636</v>
      </c>
      <c r="B12" s="202">
        <v>3577</v>
      </c>
      <c r="C12" s="198">
        <v>1955</v>
      </c>
      <c r="D12" s="202">
        <v>12616</v>
      </c>
    </row>
    <row r="13" spans="1:4">
      <c r="A13" s="82" t="s">
        <v>637</v>
      </c>
      <c r="B13" s="202">
        <v>0</v>
      </c>
      <c r="C13" s="198">
        <v>0</v>
      </c>
      <c r="D13" s="202">
        <v>0</v>
      </c>
    </row>
    <row r="14" spans="1:4">
      <c r="A14" s="82" t="s">
        <v>638</v>
      </c>
      <c r="B14" s="202">
        <v>0</v>
      </c>
      <c r="C14" s="198">
        <v>0</v>
      </c>
      <c r="D14" s="202">
        <v>0</v>
      </c>
    </row>
    <row r="15" spans="1:4">
      <c r="A15" s="92" t="s">
        <v>639</v>
      </c>
      <c r="B15" s="213">
        <v>121113</v>
      </c>
      <c r="C15" s="212">
        <v>139482</v>
      </c>
      <c r="D15" s="213">
        <v>153377</v>
      </c>
    </row>
  </sheetData>
  <sheetProtection algorithmName="SHA-512" hashValue="oUUTXd0s+AIPEJnzJazLI7iMZNu2FOwFBpyqkWOMODvIPaOUhB8s6W1LB4Gt0NhtsXMCjjwg4S9X4FjnXTe4uA==" saltValue="PDUu/hUY/gQS+1hd1FljyQ==" spinCount="100000" sheet="1" objects="1" scenarios="1"/>
  <hyperlinks>
    <hyperlink ref="D1" location="'Table of contents'!A1" display="Table of contents" xr:uid="{B0D1E600-7414-4BAA-A4EA-C9C2C138458E}"/>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111D3-9BBF-459D-A5E0-E93343A9E4A1}">
  <sheetPr codeName="Blad31">
    <tabColor theme="8"/>
  </sheetPr>
  <dimension ref="A1:E23"/>
  <sheetViews>
    <sheetView showGridLines="0" workbookViewId="0"/>
  </sheetViews>
  <sheetFormatPr defaultRowHeight="14.4"/>
  <cols>
    <col min="1" max="1" width="60.6640625" bestFit="1" customWidth="1"/>
    <col min="2" max="2" width="15.44140625" bestFit="1" customWidth="1"/>
    <col min="3" max="3" width="18.33203125" bestFit="1" customWidth="1"/>
    <col min="4" max="4" width="16" bestFit="1" customWidth="1"/>
    <col min="5" max="5" width="15" bestFit="1" customWidth="1"/>
  </cols>
  <sheetData>
    <row r="1" spans="1:5">
      <c r="E1" s="328" t="s">
        <v>0</v>
      </c>
    </row>
    <row r="2" spans="1:5">
      <c r="A2" s="298" t="s">
        <v>640</v>
      </c>
      <c r="B2" s="215"/>
      <c r="C2" s="215"/>
      <c r="D2" s="215"/>
      <c r="E2" s="215"/>
    </row>
    <row r="3" spans="1:5">
      <c r="A3" s="262" t="s">
        <v>192</v>
      </c>
      <c r="B3" s="113"/>
      <c r="C3" s="113"/>
      <c r="D3" s="113"/>
      <c r="E3" s="113"/>
    </row>
    <row r="4" spans="1:5" ht="47.4" customHeight="1">
      <c r="A4" s="82" t="s">
        <v>641</v>
      </c>
      <c r="B4" s="314" t="s">
        <v>642</v>
      </c>
      <c r="C4" s="313" t="s">
        <v>643</v>
      </c>
      <c r="D4" s="314" t="s">
        <v>644</v>
      </c>
      <c r="E4" s="313" t="s">
        <v>645</v>
      </c>
    </row>
    <row r="5" spans="1:5" s="259" customFormat="1" ht="15" customHeight="1">
      <c r="A5" s="92" t="s">
        <v>646</v>
      </c>
      <c r="B5" s="42"/>
      <c r="C5" s="43"/>
      <c r="D5" s="42"/>
      <c r="E5" s="43"/>
    </row>
    <row r="6" spans="1:5" ht="15" customHeight="1">
      <c r="A6" s="305" t="s">
        <v>647</v>
      </c>
      <c r="B6" s="40">
        <v>4</v>
      </c>
      <c r="C6" s="39">
        <v>2</v>
      </c>
      <c r="D6" s="40">
        <v>1</v>
      </c>
      <c r="E6" s="39"/>
    </row>
    <row r="7" spans="1:5" ht="15" customHeight="1">
      <c r="A7" s="305" t="s">
        <v>648</v>
      </c>
      <c r="B7" s="40">
        <v>157</v>
      </c>
      <c r="C7" s="39">
        <v>601</v>
      </c>
      <c r="D7" s="40">
        <v>178</v>
      </c>
      <c r="E7" s="39"/>
    </row>
    <row r="8" spans="1:5" ht="15" customHeight="1">
      <c r="A8" s="305" t="s">
        <v>649</v>
      </c>
      <c r="B8" s="40">
        <f>B7</f>
        <v>157</v>
      </c>
      <c r="C8" s="39">
        <f>C7</f>
        <v>601</v>
      </c>
      <c r="D8" s="40">
        <f>D7</f>
        <v>178</v>
      </c>
      <c r="E8" s="39"/>
    </row>
    <row r="9" spans="1:5" ht="15" customHeight="1">
      <c r="A9" s="305" t="s">
        <v>650</v>
      </c>
      <c r="B9" s="40"/>
      <c r="C9" s="39"/>
      <c r="D9" s="40"/>
      <c r="E9" s="39"/>
    </row>
    <row r="10" spans="1:5" ht="15" customHeight="1">
      <c r="A10" s="305" t="s">
        <v>651</v>
      </c>
      <c r="B10" s="40"/>
      <c r="C10" s="39"/>
      <c r="D10" s="40"/>
      <c r="E10" s="39"/>
    </row>
    <row r="11" spans="1:5" s="259" customFormat="1" ht="15" customHeight="1">
      <c r="A11" s="305" t="s">
        <v>652</v>
      </c>
      <c r="B11" s="42"/>
      <c r="C11" s="39"/>
      <c r="D11" s="40"/>
      <c r="E11" s="39"/>
    </row>
    <row r="12" spans="1:5" ht="15" customHeight="1">
      <c r="A12" s="92" t="s">
        <v>653</v>
      </c>
      <c r="B12" s="40"/>
      <c r="C12" s="39"/>
      <c r="D12" s="40"/>
      <c r="E12" s="39"/>
    </row>
    <row r="13" spans="1:5" ht="15" customHeight="1">
      <c r="A13" s="82" t="s">
        <v>647</v>
      </c>
      <c r="B13" s="280"/>
      <c r="C13" s="39">
        <v>2</v>
      </c>
      <c r="D13" s="40">
        <v>1</v>
      </c>
      <c r="E13" s="281"/>
    </row>
    <row r="14" spans="1:5" ht="15" customHeight="1">
      <c r="A14" s="82" t="s">
        <v>654</v>
      </c>
      <c r="B14" s="285"/>
      <c r="C14" s="39">
        <v>67</v>
      </c>
      <c r="D14" s="40">
        <v>11</v>
      </c>
      <c r="E14" s="39"/>
    </row>
    <row r="15" spans="1:5" ht="15" customHeight="1">
      <c r="A15" s="82" t="s">
        <v>649</v>
      </c>
      <c r="B15" s="40"/>
      <c r="C15" s="39">
        <v>67</v>
      </c>
      <c r="D15" s="40">
        <v>11</v>
      </c>
      <c r="E15" s="39"/>
    </row>
    <row r="16" spans="1:5" ht="15" customHeight="1">
      <c r="A16" s="82" t="s">
        <v>655</v>
      </c>
      <c r="B16" s="40"/>
      <c r="C16" s="39">
        <v>34</v>
      </c>
      <c r="D16" s="40">
        <v>6</v>
      </c>
      <c r="E16" s="39"/>
    </row>
    <row r="17" spans="1:5" s="259" customFormat="1" ht="15" customHeight="1">
      <c r="A17" s="82" t="s">
        <v>656</v>
      </c>
      <c r="B17" s="42"/>
      <c r="C17" s="39">
        <v>0</v>
      </c>
      <c r="D17" s="40"/>
      <c r="E17" s="43"/>
    </row>
    <row r="18" spans="1:5" ht="15" customHeight="1">
      <c r="A18" s="82" t="s">
        <v>655</v>
      </c>
      <c r="B18" s="40"/>
      <c r="C18" s="39"/>
      <c r="D18" s="40"/>
      <c r="E18" s="39"/>
    </row>
    <row r="19" spans="1:5" ht="15" customHeight="1">
      <c r="A19" s="235" t="s">
        <v>650</v>
      </c>
      <c r="B19" s="40"/>
      <c r="C19" s="39"/>
      <c r="D19" s="40"/>
      <c r="E19" s="39"/>
    </row>
    <row r="20" spans="1:5" ht="15" customHeight="1">
      <c r="A20" s="82" t="s">
        <v>655</v>
      </c>
      <c r="B20" s="40"/>
      <c r="C20" s="39"/>
      <c r="D20" s="40"/>
      <c r="E20" s="39"/>
    </row>
    <row r="21" spans="1:5" ht="15" customHeight="1">
      <c r="A21" s="82" t="s">
        <v>652</v>
      </c>
      <c r="B21" s="40"/>
      <c r="C21" s="39"/>
      <c r="D21" s="40"/>
      <c r="E21" s="39"/>
    </row>
    <row r="22" spans="1:5" ht="15" customHeight="1">
      <c r="A22" s="82" t="s">
        <v>655</v>
      </c>
      <c r="B22" s="40"/>
      <c r="C22" s="39"/>
      <c r="D22" s="40"/>
      <c r="E22" s="43"/>
    </row>
    <row r="23" spans="1:5" s="259" customFormat="1" ht="15" customHeight="1">
      <c r="A23" s="92" t="s">
        <v>657</v>
      </c>
      <c r="B23" s="42">
        <f>B7</f>
        <v>157</v>
      </c>
      <c r="C23" s="43">
        <f>C7+C14</f>
        <v>668</v>
      </c>
      <c r="D23" s="42">
        <f>D7+D14</f>
        <v>189</v>
      </c>
      <c r="E23" s="307"/>
    </row>
  </sheetData>
  <sheetProtection algorithmName="SHA-512" hashValue="SKy0oC9IvonqaGxATaNgoe0veHfV+9Z5n69QQxNnkuJCfnDhG0+ZiVQWvQEjWcENMEuvc7B2sCSXv558Bk8wXg==" saltValue="O9pRMvhrhGVLUDFKnCnRdQ==" spinCount="100000" sheet="1" objects="1" scenarios="1"/>
  <hyperlinks>
    <hyperlink ref="E1" location="'Table of contents'!A1" display="Table of contents" xr:uid="{86F0DC28-9A2A-4ACF-B041-7154BE2AD583}"/>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0BCD9-D0C6-45D4-BEBE-238A2D269779}">
  <sheetPr codeName="Blad32">
    <tabColor theme="8"/>
  </sheetPr>
  <dimension ref="A1:I29"/>
  <sheetViews>
    <sheetView showGridLines="0" zoomScaleNormal="100" workbookViewId="0"/>
  </sheetViews>
  <sheetFormatPr defaultRowHeight="14.4"/>
  <cols>
    <col min="1" max="1" width="51" customWidth="1"/>
    <col min="2" max="2" width="21.44140625" customWidth="1"/>
    <col min="3" max="3" width="21.33203125" customWidth="1"/>
    <col min="4" max="4" width="17.33203125" customWidth="1"/>
    <col min="5" max="5" width="21.88671875" customWidth="1"/>
    <col min="6" max="6" width="19.88671875" customWidth="1"/>
    <col min="7" max="7" width="22.6640625" customWidth="1"/>
    <col min="8" max="8" width="21.6640625" customWidth="1"/>
    <col min="9" max="9" width="21.33203125" customWidth="1"/>
  </cols>
  <sheetData>
    <row r="1" spans="1:9">
      <c r="I1" s="328" t="s">
        <v>0</v>
      </c>
    </row>
    <row r="2" spans="1:9">
      <c r="A2" s="298" t="s">
        <v>658</v>
      </c>
      <c r="B2" s="215"/>
      <c r="C2" s="215"/>
      <c r="D2" s="215"/>
      <c r="E2" s="215"/>
      <c r="F2" s="215"/>
      <c r="G2" s="215"/>
      <c r="H2" s="215"/>
      <c r="I2" s="215"/>
    </row>
    <row r="3" spans="1:9">
      <c r="A3" s="262" t="s">
        <v>192</v>
      </c>
      <c r="B3" s="113"/>
      <c r="C3" s="113"/>
      <c r="D3" s="113"/>
      <c r="E3" s="113"/>
      <c r="F3" s="113"/>
      <c r="G3" s="113"/>
      <c r="H3" s="113"/>
      <c r="I3" s="113"/>
    </row>
    <row r="4" spans="1:9" ht="63.6" customHeight="1">
      <c r="A4" s="82" t="s">
        <v>659</v>
      </c>
      <c r="B4" s="308" t="s">
        <v>660</v>
      </c>
      <c r="C4" s="313" t="s">
        <v>661</v>
      </c>
      <c r="D4" s="308" t="s">
        <v>662</v>
      </c>
      <c r="E4" s="313" t="s">
        <v>663</v>
      </c>
      <c r="F4" s="308" t="s">
        <v>664</v>
      </c>
      <c r="G4" s="313" t="s">
        <v>665</v>
      </c>
      <c r="H4" s="308" t="s">
        <v>666</v>
      </c>
      <c r="I4" s="313" t="s">
        <v>667</v>
      </c>
    </row>
    <row r="5" spans="1:9" s="259" customFormat="1" ht="15" customHeight="1">
      <c r="A5" s="92" t="s">
        <v>642</v>
      </c>
      <c r="B5" s="42"/>
      <c r="C5" s="43"/>
      <c r="D5" s="42"/>
      <c r="E5" s="43"/>
      <c r="F5" s="42"/>
      <c r="G5" s="43"/>
      <c r="H5" s="42"/>
      <c r="I5" s="43"/>
    </row>
    <row r="6" spans="1:9" ht="15" customHeight="1">
      <c r="A6" s="305" t="s">
        <v>668</v>
      </c>
      <c r="B6" s="40"/>
      <c r="C6" s="39"/>
      <c r="D6" s="40"/>
      <c r="E6" s="39"/>
      <c r="F6" s="40"/>
      <c r="G6" s="39"/>
      <c r="H6" s="40"/>
      <c r="I6" s="39"/>
    </row>
    <row r="7" spans="1:9" ht="15" customHeight="1">
      <c r="A7" s="305" t="s">
        <v>669</v>
      </c>
      <c r="B7" s="40"/>
      <c r="C7" s="39"/>
      <c r="D7" s="40"/>
      <c r="E7" s="39"/>
      <c r="F7" s="40"/>
      <c r="G7" s="39"/>
      <c r="H7" s="40"/>
      <c r="I7" s="39"/>
    </row>
    <row r="8" spans="1:9" ht="15" customHeight="1">
      <c r="A8" s="305" t="s">
        <v>670</v>
      </c>
      <c r="B8" s="40"/>
      <c r="C8" s="39"/>
      <c r="D8" s="40"/>
      <c r="E8" s="39"/>
      <c r="F8" s="40"/>
      <c r="G8" s="39"/>
      <c r="H8" s="40"/>
      <c r="I8" s="39"/>
    </row>
    <row r="9" spans="1:9" ht="15" customHeight="1">
      <c r="A9" s="305" t="s">
        <v>671</v>
      </c>
      <c r="B9" s="40"/>
      <c r="C9" s="39"/>
      <c r="D9" s="40"/>
      <c r="E9" s="39"/>
      <c r="F9" s="40"/>
      <c r="G9" s="39"/>
      <c r="H9" s="40"/>
      <c r="I9" s="39"/>
    </row>
    <row r="10" spans="1:9" ht="15" customHeight="1">
      <c r="A10" s="305" t="s">
        <v>672</v>
      </c>
      <c r="B10" s="40"/>
      <c r="C10" s="39"/>
      <c r="D10" s="40"/>
      <c r="E10" s="39"/>
      <c r="F10" s="40"/>
      <c r="G10" s="39"/>
      <c r="H10" s="40"/>
      <c r="I10" s="39"/>
    </row>
    <row r="11" spans="1:9" s="259" customFormat="1" ht="15" customHeight="1">
      <c r="A11" s="92" t="s">
        <v>673</v>
      </c>
      <c r="B11" s="42">
        <f>SUM(B12:B16)</f>
        <v>187</v>
      </c>
      <c r="C11" s="43">
        <f>C12</f>
        <v>31</v>
      </c>
      <c r="D11" s="42">
        <f>D12</f>
        <v>156</v>
      </c>
      <c r="E11" s="43"/>
      <c r="F11" s="42"/>
      <c r="G11" s="43"/>
      <c r="H11" s="42"/>
      <c r="I11" s="43"/>
    </row>
    <row r="12" spans="1:9" ht="15" customHeight="1">
      <c r="A12" s="82" t="s">
        <v>668</v>
      </c>
      <c r="B12" s="40">
        <v>187</v>
      </c>
      <c r="C12" s="43">
        <v>31</v>
      </c>
      <c r="D12" s="40">
        <v>156</v>
      </c>
      <c r="E12" s="43">
        <v>0</v>
      </c>
      <c r="F12" s="40">
        <v>0</v>
      </c>
      <c r="G12" s="43">
        <v>0</v>
      </c>
      <c r="H12" s="40">
        <v>0</v>
      </c>
      <c r="I12" s="43">
        <v>0</v>
      </c>
    </row>
    <row r="13" spans="1:9" ht="15" customHeight="1">
      <c r="A13" s="82" t="s">
        <v>669</v>
      </c>
      <c r="B13" s="280"/>
      <c r="C13" s="281"/>
      <c r="D13" s="280"/>
      <c r="E13" s="281"/>
      <c r="F13" s="280"/>
      <c r="G13" s="281"/>
      <c r="H13" s="280"/>
      <c r="I13" s="281"/>
    </row>
    <row r="14" spans="1:9" ht="15" customHeight="1">
      <c r="A14" s="82" t="s">
        <v>670</v>
      </c>
      <c r="B14" s="285"/>
      <c r="C14" s="39"/>
      <c r="D14" s="285"/>
      <c r="E14" s="39"/>
      <c r="F14" s="285"/>
      <c r="G14" s="39"/>
      <c r="H14" s="285"/>
      <c r="I14" s="39"/>
    </row>
    <row r="15" spans="1:9" ht="15" customHeight="1">
      <c r="A15" s="82" t="s">
        <v>671</v>
      </c>
      <c r="B15" s="40"/>
      <c r="C15" s="39"/>
      <c r="D15" s="40"/>
      <c r="E15" s="39"/>
      <c r="F15" s="40"/>
      <c r="G15" s="39"/>
      <c r="H15" s="40"/>
      <c r="I15" s="39"/>
    </row>
    <row r="16" spans="1:9" ht="15" customHeight="1">
      <c r="A16" s="82" t="s">
        <v>672</v>
      </c>
      <c r="B16" s="40"/>
      <c r="C16" s="39"/>
      <c r="D16" s="40"/>
      <c r="E16" s="39"/>
      <c r="F16" s="40"/>
      <c r="G16" s="39"/>
      <c r="H16" s="40"/>
      <c r="I16" s="39"/>
    </row>
    <row r="17" spans="1:9" s="259" customFormat="1" ht="15" customHeight="1">
      <c r="A17" s="92" t="s">
        <v>644</v>
      </c>
      <c r="B17" s="42">
        <f>B18</f>
        <v>29</v>
      </c>
      <c r="C17" s="43">
        <f>C18</f>
        <v>3</v>
      </c>
      <c r="D17" s="42">
        <f>D18</f>
        <v>26</v>
      </c>
      <c r="E17" s="43">
        <v>0</v>
      </c>
      <c r="F17" s="42">
        <v>0</v>
      </c>
      <c r="G17" s="43">
        <v>0</v>
      </c>
      <c r="H17" s="42">
        <v>0</v>
      </c>
      <c r="I17" s="43">
        <v>0</v>
      </c>
    </row>
    <row r="18" spans="1:9" ht="15" customHeight="1">
      <c r="A18" s="82" t="s">
        <v>668</v>
      </c>
      <c r="B18" s="40">
        <v>29</v>
      </c>
      <c r="C18" s="39">
        <v>3</v>
      </c>
      <c r="D18" s="40">
        <v>26</v>
      </c>
      <c r="E18" s="39"/>
      <c r="F18" s="40"/>
      <c r="G18" s="39"/>
      <c r="H18" s="40"/>
      <c r="I18" s="39"/>
    </row>
    <row r="19" spans="1:9" ht="15" customHeight="1">
      <c r="A19" s="235" t="s">
        <v>669</v>
      </c>
      <c r="B19" s="40"/>
      <c r="C19" s="39"/>
      <c r="D19" s="40"/>
      <c r="E19" s="39"/>
      <c r="F19" s="40"/>
      <c r="G19" s="39"/>
      <c r="H19" s="40"/>
      <c r="I19" s="39"/>
    </row>
    <row r="20" spans="1:9" ht="15" customHeight="1">
      <c r="A20" s="82" t="s">
        <v>670</v>
      </c>
      <c r="B20" s="40"/>
      <c r="C20" s="39"/>
      <c r="D20" s="40"/>
      <c r="E20" s="39"/>
      <c r="F20" s="40"/>
      <c r="G20" s="39"/>
      <c r="H20" s="40"/>
      <c r="I20" s="39"/>
    </row>
    <row r="21" spans="1:9" ht="15" customHeight="1">
      <c r="A21" s="82" t="s">
        <v>671</v>
      </c>
      <c r="B21" s="40"/>
      <c r="C21" s="39"/>
      <c r="D21" s="40"/>
      <c r="E21" s="39"/>
      <c r="F21" s="40"/>
      <c r="G21" s="39"/>
      <c r="H21" s="40"/>
      <c r="I21" s="39"/>
    </row>
    <row r="22" spans="1:9" ht="15" customHeight="1">
      <c r="A22" s="82" t="s">
        <v>672</v>
      </c>
      <c r="B22" s="40"/>
      <c r="C22" s="43"/>
      <c r="D22" s="40"/>
      <c r="E22" s="43"/>
      <c r="F22" s="40"/>
      <c r="G22" s="43"/>
      <c r="H22" s="40"/>
      <c r="I22" s="43"/>
    </row>
    <row r="23" spans="1:9" s="259" customFormat="1" ht="15" customHeight="1">
      <c r="A23" s="92" t="s">
        <v>645</v>
      </c>
      <c r="B23" s="306"/>
      <c r="C23" s="307"/>
      <c r="D23" s="306"/>
      <c r="E23" s="307"/>
      <c r="F23" s="306"/>
      <c r="G23" s="307"/>
      <c r="H23" s="306"/>
      <c r="I23" s="307"/>
    </row>
    <row r="24" spans="1:9" ht="15" customHeight="1">
      <c r="A24" s="82" t="s">
        <v>668</v>
      </c>
      <c r="B24" s="285"/>
      <c r="C24" s="39"/>
      <c r="D24" s="285"/>
      <c r="E24" s="39"/>
      <c r="F24" s="285"/>
      <c r="G24" s="39"/>
      <c r="H24" s="285"/>
      <c r="I24" s="39"/>
    </row>
    <row r="25" spans="1:9" ht="15" customHeight="1">
      <c r="A25" s="82" t="s">
        <v>669</v>
      </c>
      <c r="B25" s="40"/>
      <c r="C25" s="39"/>
      <c r="D25" s="40"/>
      <c r="E25" s="39"/>
      <c r="F25" s="40"/>
      <c r="G25" s="39"/>
      <c r="H25" s="40"/>
      <c r="I25" s="39"/>
    </row>
    <row r="26" spans="1:9" ht="15" customHeight="1">
      <c r="A26" s="82" t="s">
        <v>670</v>
      </c>
      <c r="B26" s="40"/>
      <c r="C26" s="39"/>
      <c r="D26" s="40"/>
      <c r="E26" s="39"/>
      <c r="F26" s="40"/>
      <c r="G26" s="39"/>
      <c r="H26" s="40"/>
      <c r="I26" s="39"/>
    </row>
    <row r="27" spans="1:9" ht="15" customHeight="1">
      <c r="A27" s="82" t="s">
        <v>671</v>
      </c>
      <c r="B27" s="40"/>
      <c r="C27" s="39"/>
      <c r="D27" s="40"/>
      <c r="E27" s="39"/>
      <c r="F27" s="40"/>
      <c r="G27" s="39"/>
      <c r="H27" s="40"/>
      <c r="I27" s="39"/>
    </row>
    <row r="28" spans="1:9" ht="15" customHeight="1">
      <c r="A28" s="82" t="s">
        <v>672</v>
      </c>
      <c r="B28" s="40"/>
      <c r="C28" s="39"/>
      <c r="D28" s="40"/>
      <c r="E28" s="39"/>
      <c r="F28" s="40"/>
      <c r="G28" s="39"/>
      <c r="H28" s="40"/>
      <c r="I28" s="39"/>
    </row>
    <row r="29" spans="1:9">
      <c r="A29" s="92" t="s">
        <v>674</v>
      </c>
      <c r="B29" s="40">
        <f>B17+B11</f>
        <v>216</v>
      </c>
      <c r="C29" s="39">
        <f>C17+C11</f>
        <v>34</v>
      </c>
      <c r="D29" s="40">
        <f>D17+D11</f>
        <v>182</v>
      </c>
      <c r="E29" s="39">
        <f t="shared" ref="E29:I29" si="0">SUM(E6:E28)</f>
        <v>0</v>
      </c>
      <c r="F29" s="40">
        <f t="shared" si="0"/>
        <v>0</v>
      </c>
      <c r="G29" s="39">
        <f t="shared" si="0"/>
        <v>0</v>
      </c>
      <c r="H29" s="40">
        <f t="shared" si="0"/>
        <v>0</v>
      </c>
      <c r="I29" s="39">
        <f t="shared" si="0"/>
        <v>0</v>
      </c>
    </row>
  </sheetData>
  <sheetProtection algorithmName="SHA-512" hashValue="d1GrCHMUHmnat2rBTeaGAv8tia8e7lzDyPFJah8XNBAwGhjK2Ap8FGHFYybs6vqvKfh6/mZ4JPYv0t1xSyagwA==" saltValue="28zZMCdC3jRd1tI1CAlzFQ==" spinCount="100000" sheet="1" objects="1" scenarios="1"/>
  <hyperlinks>
    <hyperlink ref="I1" location="'Table of contents'!A1" display="Table of contents" xr:uid="{F9D81544-A63C-4123-B9FB-96E6082E051B}"/>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7CDCA-F976-417F-BE74-172171329906}">
  <sheetPr codeName="Blad33">
    <tabColor theme="8"/>
  </sheetPr>
  <dimension ref="A1:K12"/>
  <sheetViews>
    <sheetView showGridLines="0" zoomScaleNormal="100" workbookViewId="0"/>
  </sheetViews>
  <sheetFormatPr defaultRowHeight="14.4"/>
  <cols>
    <col min="1" max="1" width="60.6640625" bestFit="1" customWidth="1"/>
    <col min="2" max="11" width="15.88671875" customWidth="1"/>
  </cols>
  <sheetData>
    <row r="1" spans="1:11">
      <c r="K1" s="328" t="s">
        <v>0</v>
      </c>
    </row>
    <row r="2" spans="1:11">
      <c r="A2" s="298" t="s">
        <v>675</v>
      </c>
      <c r="B2" s="215"/>
      <c r="C2" s="215"/>
      <c r="D2" s="215"/>
      <c r="E2" s="215"/>
      <c r="F2" s="215"/>
      <c r="G2" s="215"/>
      <c r="H2" s="215"/>
      <c r="I2" s="215"/>
      <c r="J2" s="215"/>
      <c r="K2" s="2"/>
    </row>
    <row r="3" spans="1:11">
      <c r="A3" s="262" t="s">
        <v>192</v>
      </c>
      <c r="B3" s="214"/>
      <c r="C3" s="214"/>
      <c r="D3" s="214"/>
      <c r="E3" s="214"/>
      <c r="F3" s="214"/>
      <c r="G3" s="214"/>
      <c r="H3" s="214"/>
      <c r="I3" s="214"/>
      <c r="K3" s="214"/>
    </row>
    <row r="4" spans="1:11">
      <c r="A4" s="82"/>
      <c r="B4" s="391" t="s">
        <v>676</v>
      </c>
      <c r="C4" s="391"/>
      <c r="D4" s="392"/>
      <c r="E4" s="393" t="s">
        <v>677</v>
      </c>
      <c r="F4" s="391"/>
      <c r="G4" s="391"/>
      <c r="H4" s="391"/>
      <c r="I4" s="391"/>
      <c r="J4" s="391"/>
      <c r="K4" s="310"/>
    </row>
    <row r="5" spans="1:11" ht="47.4" customHeight="1">
      <c r="A5" s="82"/>
      <c r="B5" s="308" t="s">
        <v>642</v>
      </c>
      <c r="C5" s="315" t="s">
        <v>673</v>
      </c>
      <c r="D5" s="308" t="s">
        <v>678</v>
      </c>
      <c r="E5" s="315" t="s">
        <v>679</v>
      </c>
      <c r="F5" s="308" t="s">
        <v>680</v>
      </c>
      <c r="G5" s="315" t="s">
        <v>681</v>
      </c>
      <c r="H5" s="308" t="s">
        <v>682</v>
      </c>
      <c r="I5" s="315" t="s">
        <v>683</v>
      </c>
      <c r="J5" s="308" t="s">
        <v>684</v>
      </c>
      <c r="K5" s="315" t="s">
        <v>685</v>
      </c>
    </row>
    <row r="6" spans="1:11" s="259" customFormat="1" ht="15" customHeight="1">
      <c r="A6" s="92" t="s">
        <v>686</v>
      </c>
      <c r="B6" s="177"/>
      <c r="C6" s="177"/>
      <c r="D6" s="177"/>
      <c r="E6" s="177"/>
      <c r="F6" s="177"/>
      <c r="G6" s="177"/>
      <c r="H6" s="177"/>
      <c r="I6" s="177"/>
      <c r="J6" s="177"/>
      <c r="K6" s="311">
        <v>7</v>
      </c>
    </row>
    <row r="7" spans="1:11" ht="15" customHeight="1">
      <c r="A7" s="305" t="s">
        <v>687</v>
      </c>
      <c r="B7" s="40">
        <v>4</v>
      </c>
      <c r="C7" s="39">
        <v>2</v>
      </c>
      <c r="D7" s="40">
        <f>C7+B7</f>
        <v>6</v>
      </c>
      <c r="E7" s="177"/>
      <c r="F7" s="177"/>
      <c r="G7" s="177"/>
      <c r="H7" s="177"/>
      <c r="I7" s="177"/>
      <c r="J7" s="177"/>
      <c r="K7" s="312"/>
    </row>
    <row r="8" spans="1:11" ht="15" customHeight="1">
      <c r="A8" s="305" t="s">
        <v>688</v>
      </c>
      <c r="B8" s="177"/>
      <c r="C8" s="177"/>
      <c r="D8" s="177"/>
      <c r="E8" s="39"/>
      <c r="F8" s="40"/>
      <c r="G8" s="39"/>
      <c r="H8" s="40"/>
      <c r="I8" s="39"/>
      <c r="J8" s="40">
        <v>1</v>
      </c>
      <c r="K8" s="312"/>
    </row>
    <row r="9" spans="1:11" ht="15" customHeight="1">
      <c r="A9" s="305" t="s">
        <v>689</v>
      </c>
      <c r="B9" s="177"/>
      <c r="C9" s="177"/>
      <c r="D9" s="177"/>
      <c r="E9" s="39"/>
      <c r="F9" s="40"/>
      <c r="G9" s="39"/>
      <c r="H9" s="40"/>
      <c r="I9" s="39"/>
      <c r="J9" s="40"/>
      <c r="K9" s="312"/>
    </row>
    <row r="10" spans="1:11" ht="15" customHeight="1">
      <c r="A10" s="309" t="s">
        <v>690</v>
      </c>
      <c r="B10" s="40">
        <f>B11+B12</f>
        <v>157</v>
      </c>
      <c r="C10" s="39">
        <f>C11+C12</f>
        <v>668</v>
      </c>
      <c r="D10" s="40">
        <f>C10+B10</f>
        <v>825</v>
      </c>
      <c r="E10" s="39"/>
      <c r="F10" s="40"/>
      <c r="G10" s="39"/>
      <c r="H10" s="40"/>
      <c r="I10" s="39"/>
      <c r="J10" s="40">
        <f>J11+J12</f>
        <v>189</v>
      </c>
      <c r="K10" s="312"/>
    </row>
    <row r="11" spans="1:11" ht="15" customHeight="1">
      <c r="A11" s="305" t="s">
        <v>691</v>
      </c>
      <c r="B11" s="40"/>
      <c r="C11" s="39">
        <v>67</v>
      </c>
      <c r="D11" s="40">
        <f>C11+B11</f>
        <v>67</v>
      </c>
      <c r="E11" s="39"/>
      <c r="F11" s="40"/>
      <c r="G11" s="39"/>
      <c r="H11" s="40"/>
      <c r="I11" s="39"/>
      <c r="J11" s="40">
        <v>11</v>
      </c>
      <c r="K11" s="312"/>
    </row>
    <row r="12" spans="1:11" s="259" customFormat="1" ht="15" customHeight="1">
      <c r="A12" s="82" t="s">
        <v>692</v>
      </c>
      <c r="B12" s="40">
        <v>157</v>
      </c>
      <c r="C12" s="39">
        <v>601</v>
      </c>
      <c r="D12" s="40">
        <f>C12+B12</f>
        <v>758</v>
      </c>
      <c r="E12" s="39"/>
      <c r="F12" s="40"/>
      <c r="G12" s="39"/>
      <c r="H12" s="40"/>
      <c r="I12" s="39"/>
      <c r="J12" s="40">
        <v>178</v>
      </c>
      <c r="K12" s="312"/>
    </row>
  </sheetData>
  <sheetProtection algorithmName="SHA-512" hashValue="XUabWHsasteHuRFi+h9WC+kLMDIv1IB8Eb/bIDnMkbnVakyaM5/XAusX0/4zJEntiiucGh+Cpqm4Q77KSGCZxg==" saltValue="7N7G1bCNcPKbNaX/Mu1OYA==" spinCount="100000" sheet="1" objects="1" scenarios="1"/>
  <mergeCells count="2">
    <mergeCell ref="B4:D4"/>
    <mergeCell ref="E4:J4"/>
  </mergeCells>
  <conditionalFormatting sqref="B8:D9">
    <cfRule type="cellIs" dxfId="8" priority="1" stopIfTrue="1" operator="lessThan">
      <formula>0</formula>
    </cfRule>
  </conditionalFormatting>
  <conditionalFormatting sqref="B6:J6">
    <cfRule type="cellIs" dxfId="7" priority="5" stopIfTrue="1" operator="lessThan">
      <formula>0</formula>
    </cfRule>
  </conditionalFormatting>
  <conditionalFormatting sqref="E7:J7">
    <cfRule type="cellIs" dxfId="6" priority="4" stopIfTrue="1" operator="lessThan">
      <formula>0</formula>
    </cfRule>
  </conditionalFormatting>
  <conditionalFormatting sqref="K7:K12">
    <cfRule type="cellIs" dxfId="5" priority="2" stopIfTrue="1" operator="lessThan">
      <formula>0</formula>
    </cfRule>
  </conditionalFormatting>
  <hyperlinks>
    <hyperlink ref="K1" location="'Table of contents'!A1" display="Table of contents" xr:uid="{CE293295-9A97-4C9A-9B30-3875AAFCF95E}"/>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AEE3E-F489-4A41-B619-5443F233294E}">
  <sheetPr codeName="Blad34">
    <tabColor theme="8"/>
  </sheetPr>
  <dimension ref="A1:I17"/>
  <sheetViews>
    <sheetView showGridLines="0" workbookViewId="0"/>
  </sheetViews>
  <sheetFormatPr defaultRowHeight="14.4"/>
  <cols>
    <col min="1" max="1" width="51.5546875" customWidth="1"/>
    <col min="2" max="9" width="12.5546875" customWidth="1"/>
  </cols>
  <sheetData>
    <row r="1" spans="1:9">
      <c r="I1" s="329" t="s">
        <v>0</v>
      </c>
    </row>
    <row r="2" spans="1:9" ht="15.6">
      <c r="A2" s="298" t="s">
        <v>759</v>
      </c>
      <c r="B2" s="331"/>
      <c r="C2" s="331"/>
      <c r="D2" s="331"/>
      <c r="E2" s="331"/>
      <c r="F2" s="331"/>
      <c r="G2" s="331"/>
      <c r="H2" s="331"/>
      <c r="I2" s="331"/>
    </row>
    <row r="3" spans="1:9" ht="15.6">
      <c r="A3" s="96" t="s">
        <v>169</v>
      </c>
      <c r="B3" s="158"/>
      <c r="C3" s="159"/>
      <c r="D3" s="159"/>
      <c r="E3" s="160"/>
      <c r="F3" s="160"/>
      <c r="G3" s="159"/>
      <c r="H3" s="159"/>
      <c r="I3" s="160"/>
    </row>
    <row r="4" spans="1:9" ht="25.2" customHeight="1">
      <c r="A4" s="169"/>
      <c r="B4" s="394" t="s">
        <v>693</v>
      </c>
      <c r="C4" s="395"/>
      <c r="D4" s="394" t="s">
        <v>694</v>
      </c>
      <c r="E4" s="396"/>
      <c r="F4" s="394" t="s">
        <v>695</v>
      </c>
      <c r="G4" s="396"/>
      <c r="H4" s="397" t="s">
        <v>696</v>
      </c>
      <c r="I4" s="398"/>
    </row>
    <row r="5" spans="1:9" ht="25.2">
      <c r="A5" s="170"/>
      <c r="B5" s="168"/>
      <c r="C5" s="167" t="s">
        <v>697</v>
      </c>
      <c r="D5" s="171"/>
      <c r="E5" s="167" t="s">
        <v>697</v>
      </c>
      <c r="F5" s="171"/>
      <c r="G5" s="167" t="s">
        <v>698</v>
      </c>
      <c r="H5" s="171"/>
      <c r="I5" s="167" t="s">
        <v>698</v>
      </c>
    </row>
    <row r="6" spans="1:9">
      <c r="A6" s="161"/>
      <c r="B6" s="172" t="s">
        <v>699</v>
      </c>
      <c r="C6" s="162" t="s">
        <v>700</v>
      </c>
      <c r="D6" s="172" t="s">
        <v>701</v>
      </c>
      <c r="E6" s="162" t="s">
        <v>702</v>
      </c>
      <c r="F6" s="172" t="s">
        <v>703</v>
      </c>
      <c r="G6" s="162" t="s">
        <v>704</v>
      </c>
      <c r="H6" s="172" t="s">
        <v>705</v>
      </c>
      <c r="I6" s="162" t="s">
        <v>706</v>
      </c>
    </row>
    <row r="7" spans="1:9">
      <c r="A7" s="163" t="s">
        <v>707</v>
      </c>
      <c r="B7" s="173">
        <f>4122742633.72418/1000</f>
        <v>4122742.6337241801</v>
      </c>
      <c r="C7" s="174"/>
      <c r="D7" s="177"/>
      <c r="E7" s="177"/>
      <c r="F7" s="173">
        <f>9282771781.60961/1000</f>
        <v>9282771.7816096097</v>
      </c>
      <c r="G7" s="174">
        <f>813861810.62/1000</f>
        <v>813861.81062</v>
      </c>
      <c r="H7" s="177"/>
      <c r="I7" s="177"/>
    </row>
    <row r="8" spans="1:9">
      <c r="A8" s="164" t="s">
        <v>708</v>
      </c>
      <c r="B8" s="173"/>
      <c r="C8" s="174"/>
      <c r="D8" s="177"/>
      <c r="E8" s="177"/>
      <c r="F8" s="173"/>
      <c r="G8" s="174"/>
      <c r="H8" s="177"/>
      <c r="I8" s="177"/>
    </row>
    <row r="9" spans="1:9">
      <c r="A9" s="164" t="s">
        <v>463</v>
      </c>
      <c r="B9" s="173"/>
      <c r="C9" s="174"/>
      <c r="D9" s="173"/>
      <c r="E9" s="174"/>
      <c r="F9" s="173"/>
      <c r="G9" s="174"/>
      <c r="H9" s="173"/>
      <c r="I9" s="174"/>
    </row>
    <row r="10" spans="1:9">
      <c r="A10" s="165" t="s">
        <v>709</v>
      </c>
      <c r="B10" s="173"/>
      <c r="C10" s="174"/>
      <c r="D10" s="173"/>
      <c r="E10" s="174"/>
      <c r="F10" s="173"/>
      <c r="G10" s="174"/>
      <c r="H10" s="173"/>
      <c r="I10" s="174"/>
    </row>
    <row r="11" spans="1:9">
      <c r="A11" s="165" t="s">
        <v>710</v>
      </c>
      <c r="B11" s="173"/>
      <c r="C11" s="174"/>
      <c r="D11" s="173"/>
      <c r="E11" s="174"/>
      <c r="F11" s="173"/>
      <c r="G11" s="174"/>
      <c r="H11" s="173"/>
      <c r="I11" s="174"/>
    </row>
    <row r="12" spans="1:9">
      <c r="A12" s="165" t="s">
        <v>711</v>
      </c>
      <c r="B12" s="173"/>
      <c r="C12" s="174"/>
      <c r="D12" s="173"/>
      <c r="E12" s="174"/>
      <c r="F12" s="173"/>
      <c r="G12" s="174"/>
      <c r="H12" s="173"/>
      <c r="I12" s="174"/>
    </row>
    <row r="13" spans="1:9">
      <c r="A13" s="165" t="s">
        <v>712</v>
      </c>
      <c r="B13" s="173"/>
      <c r="C13" s="174"/>
      <c r="D13" s="173"/>
      <c r="E13" s="174"/>
      <c r="F13" s="173"/>
      <c r="G13" s="174"/>
      <c r="H13" s="173"/>
      <c r="I13" s="174"/>
    </row>
    <row r="14" spans="1:9">
      <c r="A14" s="165" t="s">
        <v>713</v>
      </c>
      <c r="B14" s="173"/>
      <c r="C14" s="174"/>
      <c r="D14" s="173"/>
      <c r="E14" s="174"/>
      <c r="F14" s="173"/>
      <c r="G14" s="174"/>
      <c r="H14" s="173"/>
      <c r="I14" s="174"/>
    </row>
    <row r="15" spans="1:9">
      <c r="A15" s="164" t="s">
        <v>427</v>
      </c>
      <c r="B15" s="173">
        <f>B7</f>
        <v>4122742.6337241801</v>
      </c>
      <c r="C15" s="174"/>
      <c r="D15" s="178"/>
      <c r="E15" s="178"/>
      <c r="F15" s="173">
        <f>9282771781.60961/1000</f>
        <v>9282771.7816096097</v>
      </c>
      <c r="G15" s="174"/>
      <c r="H15" s="178"/>
      <c r="I15" s="178"/>
    </row>
    <row r="16" spans="1:9">
      <c r="A16" s="165" t="s">
        <v>714</v>
      </c>
      <c r="B16" s="173">
        <f>3851526407.43714/1000</f>
        <v>3851526.4074371401</v>
      </c>
      <c r="C16" s="174"/>
      <c r="D16" s="178"/>
      <c r="E16" s="178"/>
      <c r="F16" s="173">
        <f>7582498722.30641/1000</f>
        <v>7582498.7223064099</v>
      </c>
      <c r="G16" s="174"/>
      <c r="H16" s="178"/>
      <c r="I16" s="178"/>
    </row>
    <row r="17" spans="1:9">
      <c r="A17" s="166" t="s">
        <v>715</v>
      </c>
      <c r="B17" s="175"/>
      <c r="C17" s="176"/>
      <c r="D17" s="175"/>
      <c r="E17" s="176"/>
      <c r="F17" s="175"/>
      <c r="G17" s="176"/>
      <c r="H17" s="175"/>
      <c r="I17" s="176"/>
    </row>
  </sheetData>
  <sheetProtection algorithmName="SHA-512" hashValue="zmvur2RULgw3WD0gBOzlEjQLZ5yp2SQIfNx38av8ZMEpHMc3Pib/3sq1iBfDbeHPAaB9iHVTQy1e4P+5HwG2IQ==" saltValue="1lptjMm4n9edHqRnPL0GOQ==" spinCount="100000" sheet="1" objects="1" scenarios="1"/>
  <mergeCells count="4">
    <mergeCell ref="B4:C4"/>
    <mergeCell ref="D4:E4"/>
    <mergeCell ref="F4:G4"/>
    <mergeCell ref="H4:I4"/>
  </mergeCells>
  <conditionalFormatting sqref="B7:I16">
    <cfRule type="cellIs" dxfId="4" priority="1" stopIfTrue="1" operator="lessThan">
      <formula>0</formula>
    </cfRule>
  </conditionalFormatting>
  <hyperlinks>
    <hyperlink ref="I1" location="'Table of contents'!A1" display="Table of contents" xr:uid="{3FAEF26C-C14A-4A7E-9FE7-29D1E4F1DA88}"/>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8BCFF-774C-4602-B55B-A69F067129CC}">
  <sheetPr codeName="Blad35">
    <tabColor theme="8"/>
  </sheetPr>
  <dimension ref="A1:E22"/>
  <sheetViews>
    <sheetView showGridLines="0" workbookViewId="0"/>
  </sheetViews>
  <sheetFormatPr defaultRowHeight="14.4"/>
  <cols>
    <col min="1" max="1" width="51.5546875" customWidth="1"/>
    <col min="2" max="5" width="12.5546875" customWidth="1"/>
  </cols>
  <sheetData>
    <row r="1" spans="1:5">
      <c r="E1" s="329" t="s">
        <v>0</v>
      </c>
    </row>
    <row r="2" spans="1:5">
      <c r="A2" s="298" t="s">
        <v>716</v>
      </c>
      <c r="B2" s="332"/>
      <c r="C2" s="332"/>
      <c r="D2" s="332"/>
      <c r="E2" s="332"/>
    </row>
    <row r="3" spans="1:5">
      <c r="A3" s="96" t="s">
        <v>169</v>
      </c>
      <c r="B3" s="179"/>
      <c r="C3" s="179"/>
      <c r="D3" s="179"/>
      <c r="E3" s="179"/>
    </row>
    <row r="4" spans="1:5">
      <c r="A4" s="181"/>
      <c r="B4" s="188" t="s">
        <v>717</v>
      </c>
      <c r="C4" s="189"/>
      <c r="D4" s="188" t="s">
        <v>718</v>
      </c>
      <c r="E4" s="189"/>
    </row>
    <row r="5" spans="1:5" ht="28.95" customHeight="1">
      <c r="A5" s="184"/>
      <c r="B5" s="394" t="s">
        <v>719</v>
      </c>
      <c r="C5" s="396"/>
      <c r="D5" s="394" t="s">
        <v>720</v>
      </c>
      <c r="E5" s="396"/>
    </row>
    <row r="6" spans="1:5" ht="25.2">
      <c r="A6" s="185"/>
      <c r="B6" s="186"/>
      <c r="C6" s="167" t="s">
        <v>697</v>
      </c>
      <c r="D6" s="187"/>
      <c r="E6" s="167" t="s">
        <v>698</v>
      </c>
    </row>
    <row r="7" spans="1:5">
      <c r="A7" s="182"/>
      <c r="B7" s="172" t="s">
        <v>699</v>
      </c>
      <c r="C7" s="162" t="s">
        <v>700</v>
      </c>
      <c r="D7" s="172" t="s">
        <v>701</v>
      </c>
      <c r="E7" s="162" t="s">
        <v>703</v>
      </c>
    </row>
    <row r="8" spans="1:5">
      <c r="A8" s="190" t="s">
        <v>721</v>
      </c>
      <c r="B8" s="191">
        <v>424155.59923588345</v>
      </c>
      <c r="C8" s="191">
        <v>424155.59923588345</v>
      </c>
      <c r="D8" s="191">
        <v>45403.000038931001</v>
      </c>
      <c r="E8" s="191">
        <v>45403.000038931001</v>
      </c>
    </row>
    <row r="9" spans="1:5">
      <c r="A9" s="164" t="s">
        <v>722</v>
      </c>
      <c r="B9" s="191" t="s">
        <v>723</v>
      </c>
      <c r="C9" s="302" t="s">
        <v>723</v>
      </c>
      <c r="D9" s="191" t="s">
        <v>723</v>
      </c>
      <c r="E9" s="302" t="s">
        <v>723</v>
      </c>
    </row>
    <row r="10" spans="1:5">
      <c r="A10" s="164" t="s">
        <v>708</v>
      </c>
      <c r="B10" s="191" t="s">
        <v>723</v>
      </c>
      <c r="C10" s="302" t="s">
        <v>723</v>
      </c>
      <c r="D10" s="191" t="s">
        <v>723</v>
      </c>
      <c r="E10" s="302" t="s">
        <v>723</v>
      </c>
    </row>
    <row r="11" spans="1:5">
      <c r="A11" s="164" t="s">
        <v>463</v>
      </c>
      <c r="B11" s="191">
        <v>424155.59923588345</v>
      </c>
      <c r="C11" s="302">
        <v>424155.59923588345</v>
      </c>
      <c r="D11" s="191">
        <v>45403.000038931001</v>
      </c>
      <c r="E11" s="302">
        <v>45403.000038931001</v>
      </c>
    </row>
    <row r="12" spans="1:5">
      <c r="A12" s="165" t="s">
        <v>709</v>
      </c>
      <c r="B12" s="191" t="s">
        <v>723</v>
      </c>
      <c r="C12" s="302" t="s">
        <v>723</v>
      </c>
      <c r="D12" s="191" t="s">
        <v>723</v>
      </c>
      <c r="E12" s="302" t="s">
        <v>723</v>
      </c>
    </row>
    <row r="13" spans="1:5">
      <c r="A13" s="165" t="s">
        <v>710</v>
      </c>
      <c r="B13" s="191" t="s">
        <v>723</v>
      </c>
      <c r="C13" s="302" t="s">
        <v>723</v>
      </c>
      <c r="D13" s="191" t="s">
        <v>723</v>
      </c>
      <c r="E13" s="302" t="s">
        <v>723</v>
      </c>
    </row>
    <row r="14" spans="1:5">
      <c r="A14" s="165" t="s">
        <v>711</v>
      </c>
      <c r="B14" s="191">
        <v>424155.59923588345</v>
      </c>
      <c r="C14" s="302">
        <v>424155.59923588345</v>
      </c>
      <c r="D14" s="191">
        <v>45403.000038931001</v>
      </c>
      <c r="E14" s="302">
        <v>45403.000038931001</v>
      </c>
    </row>
    <row r="15" spans="1:5">
      <c r="A15" s="165" t="s">
        <v>712</v>
      </c>
      <c r="B15" s="191" t="s">
        <v>723</v>
      </c>
      <c r="C15" s="302" t="s">
        <v>723</v>
      </c>
      <c r="D15" s="191" t="s">
        <v>723</v>
      </c>
      <c r="E15" s="302" t="s">
        <v>723</v>
      </c>
    </row>
    <row r="16" spans="1:5">
      <c r="A16" s="165" t="s">
        <v>713</v>
      </c>
      <c r="B16" s="191" t="s">
        <v>723</v>
      </c>
      <c r="C16" s="302" t="s">
        <v>723</v>
      </c>
      <c r="D16" s="191" t="s">
        <v>723</v>
      </c>
      <c r="E16" s="302" t="s">
        <v>723</v>
      </c>
    </row>
    <row r="17" spans="1:5">
      <c r="A17" s="164" t="s">
        <v>724</v>
      </c>
      <c r="B17" s="191" t="s">
        <v>723</v>
      </c>
      <c r="C17" s="302" t="s">
        <v>723</v>
      </c>
      <c r="D17" s="191" t="s">
        <v>723</v>
      </c>
      <c r="E17" s="302" t="s">
        <v>723</v>
      </c>
    </row>
    <row r="18" spans="1:5">
      <c r="A18" s="164" t="s">
        <v>725</v>
      </c>
      <c r="B18" s="191" t="s">
        <v>723</v>
      </c>
      <c r="C18" s="302" t="s">
        <v>723</v>
      </c>
      <c r="D18" s="191" t="s">
        <v>723</v>
      </c>
      <c r="E18" s="302" t="s">
        <v>723</v>
      </c>
    </row>
    <row r="19" spans="1:5" ht="21.6" customHeight="1">
      <c r="A19" s="192" t="s">
        <v>726</v>
      </c>
      <c r="B19" s="191" t="s">
        <v>723</v>
      </c>
      <c r="C19" s="302" t="s">
        <v>723</v>
      </c>
      <c r="D19" s="191" t="s">
        <v>723</v>
      </c>
      <c r="E19" s="302" t="s">
        <v>723</v>
      </c>
    </row>
    <row r="20" spans="1:5">
      <c r="A20" s="192" t="s">
        <v>727</v>
      </c>
      <c r="B20" s="191"/>
      <c r="C20" s="193"/>
      <c r="D20" s="191" t="s">
        <v>723</v>
      </c>
      <c r="E20" s="302" t="s">
        <v>723</v>
      </c>
    </row>
    <row r="21" spans="1:5">
      <c r="A21" s="190" t="s">
        <v>728</v>
      </c>
      <c r="B21" s="191">
        <v>4336435.15019425</v>
      </c>
      <c r="C21" s="191">
        <v>424155.59923588345</v>
      </c>
      <c r="D21" s="193"/>
      <c r="E21" s="193"/>
    </row>
    <row r="22" spans="1:5">
      <c r="A22" s="303" t="s">
        <v>715</v>
      </c>
      <c r="B22" s="113"/>
      <c r="C22" s="113"/>
      <c r="D22" s="113"/>
      <c r="E22" s="113"/>
    </row>
  </sheetData>
  <sheetProtection algorithmName="SHA-512" hashValue="thsNDzQpXN1BDOI7qg+IiB3BC8GowrT0f5zdUedHMuuBO2kYlZ3Ww+vjvSmKINTyJoJ6/9G7zZqeAt46civL/Q==" saltValue="rtSjYVUYVI/mWcZ9u3obHg==" spinCount="100000" sheet="1" objects="1" scenarios="1"/>
  <mergeCells count="2">
    <mergeCell ref="B5:C5"/>
    <mergeCell ref="D5:E5"/>
  </mergeCells>
  <conditionalFormatting sqref="B4:B7">
    <cfRule type="cellIs" dxfId="3" priority="1" stopIfTrue="1" operator="lessThan">
      <formula>0</formula>
    </cfRule>
  </conditionalFormatting>
  <conditionalFormatting sqref="B8:E21">
    <cfRule type="cellIs" dxfId="2" priority="2" stopIfTrue="1" operator="lessThan">
      <formula>0</formula>
    </cfRule>
  </conditionalFormatting>
  <conditionalFormatting sqref="D4:D7 C7 E7">
    <cfRule type="cellIs" dxfId="1" priority="4" stopIfTrue="1" operator="lessThan">
      <formula>0</formula>
    </cfRule>
  </conditionalFormatting>
  <hyperlinks>
    <hyperlink ref="E1" location="'Table of contents'!A1" display="Table of contents" xr:uid="{99CE52D3-184B-4A90-8F34-94FA11B9A49D}"/>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26217-E269-42B4-A014-97BD06F88CE4}">
  <sheetPr codeName="Blad36">
    <tabColor theme="8"/>
  </sheetPr>
  <dimension ref="A1:C10"/>
  <sheetViews>
    <sheetView showGridLines="0" workbookViewId="0"/>
  </sheetViews>
  <sheetFormatPr defaultRowHeight="14.4"/>
  <cols>
    <col min="1" max="1" width="51.5546875" customWidth="1"/>
    <col min="2" max="3" width="12.5546875" customWidth="1"/>
  </cols>
  <sheetData>
    <row r="1" spans="1:3">
      <c r="C1" s="329" t="s">
        <v>0</v>
      </c>
    </row>
    <row r="2" spans="1:3">
      <c r="A2" s="298" t="s">
        <v>758</v>
      </c>
      <c r="B2" s="333"/>
      <c r="C2" s="333"/>
    </row>
    <row r="3" spans="1:3">
      <c r="A3" s="96" t="s">
        <v>169</v>
      </c>
      <c r="B3" s="180"/>
      <c r="C3" s="194"/>
    </row>
    <row r="4" spans="1:3" ht="50.4">
      <c r="A4" s="195"/>
      <c r="B4" s="199" t="s">
        <v>729</v>
      </c>
      <c r="C4" s="183" t="s">
        <v>730</v>
      </c>
    </row>
    <row r="5" spans="1:3">
      <c r="A5" s="195"/>
      <c r="B5" s="172" t="s">
        <v>699</v>
      </c>
      <c r="C5" s="162" t="s">
        <v>700</v>
      </c>
    </row>
    <row r="6" spans="1:3">
      <c r="A6" s="163" t="s">
        <v>731</v>
      </c>
      <c r="B6" s="200">
        <v>3242000.6524294186</v>
      </c>
      <c r="C6" s="196">
        <v>3686965.8153007398</v>
      </c>
    </row>
    <row r="7" spans="1:3">
      <c r="A7" s="165" t="s">
        <v>732</v>
      </c>
      <c r="B7" s="201">
        <v>396850.49443864892</v>
      </c>
      <c r="C7" s="197">
        <v>227421.32509000003</v>
      </c>
    </row>
    <row r="8" spans="1:3">
      <c r="A8" s="165" t="s">
        <v>733</v>
      </c>
      <c r="B8" s="201">
        <v>498441.45119500003</v>
      </c>
      <c r="C8" s="197">
        <v>508021.87484918389</v>
      </c>
    </row>
    <row r="9" spans="1:3">
      <c r="A9" s="165" t="s">
        <v>734</v>
      </c>
      <c r="B9" s="201">
        <v>2472034.7242491529</v>
      </c>
      <c r="C9" s="197">
        <v>3079997.7059643352</v>
      </c>
    </row>
    <row r="10" spans="1:3">
      <c r="A10" s="166" t="s">
        <v>715</v>
      </c>
      <c r="B10" s="202"/>
      <c r="C10" s="198"/>
    </row>
  </sheetData>
  <sheetProtection algorithmName="SHA-512" hashValue="zJ3J8D9Celr8nG/aakurIgc08c66wLQIAorV8HI8aQAQe3noHoHviyj8hX32k638WoGPSQeC4yHSmkedFxtEvQ==" saltValue="v+tq/oRIlUdmonc0igOQTA==" spinCount="100000" sheet="1" objects="1" scenarios="1"/>
  <conditionalFormatting sqref="B4:C9">
    <cfRule type="cellIs" dxfId="0" priority="1" stopIfTrue="1" operator="lessThan">
      <formula>0</formula>
    </cfRule>
  </conditionalFormatting>
  <hyperlinks>
    <hyperlink ref="C1" location="'Table of contents'!A1" display="Table of contents" xr:uid="{B72BD07F-5F8F-4FDE-8637-E90EE70E545E}"/>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2BDEB-D90D-4333-8F1B-D953663353AD}">
  <sheetPr codeName="Blad37">
    <tabColor rgb="FF5B9BD5"/>
  </sheetPr>
  <dimension ref="A1:E11"/>
  <sheetViews>
    <sheetView showGridLines="0" workbookViewId="0"/>
  </sheetViews>
  <sheetFormatPr defaultRowHeight="14.4"/>
  <cols>
    <col min="1" max="1" width="29" customWidth="1"/>
    <col min="2" max="5" width="12.5546875" customWidth="1"/>
  </cols>
  <sheetData>
    <row r="1" spans="1:5">
      <c r="E1" s="329" t="s">
        <v>0</v>
      </c>
    </row>
    <row r="2" spans="1:5">
      <c r="A2" s="298" t="s">
        <v>735</v>
      </c>
      <c r="B2" s="215"/>
      <c r="C2" s="215"/>
      <c r="D2" s="215"/>
      <c r="E2" s="215"/>
    </row>
    <row r="3" spans="1:5">
      <c r="A3" s="96" t="s">
        <v>169</v>
      </c>
      <c r="B3" s="113"/>
      <c r="C3" s="113"/>
      <c r="D3" s="113"/>
      <c r="E3" s="113"/>
    </row>
    <row r="4" spans="1:5">
      <c r="A4" s="205" t="s">
        <v>30</v>
      </c>
      <c r="B4" s="343" t="s">
        <v>736</v>
      </c>
      <c r="C4" s="345"/>
      <c r="D4" s="343" t="s">
        <v>737</v>
      </c>
      <c r="E4" s="345"/>
    </row>
    <row r="5" spans="1:5">
      <c r="A5" s="206" t="s">
        <v>738</v>
      </c>
      <c r="B5" s="325">
        <v>2022</v>
      </c>
      <c r="C5" s="204">
        <v>2021</v>
      </c>
      <c r="D5" s="325">
        <v>2022</v>
      </c>
      <c r="E5" s="204">
        <v>2021</v>
      </c>
    </row>
    <row r="6" spans="1:5">
      <c r="A6" s="82" t="s">
        <v>739</v>
      </c>
      <c r="B6" s="323">
        <v>-105.224</v>
      </c>
      <c r="C6" s="198">
        <v>-79384</v>
      </c>
      <c r="D6" s="323">
        <v>49.418999999999997</v>
      </c>
      <c r="E6" s="198">
        <v>26745.362941733503</v>
      </c>
    </row>
    <row r="7" spans="1:5">
      <c r="A7" s="82" t="s">
        <v>740</v>
      </c>
      <c r="B7" s="324">
        <v>17.870999999999999</v>
      </c>
      <c r="C7" s="198">
        <v>-21193</v>
      </c>
      <c r="D7" s="324">
        <v>-55.665999999999997</v>
      </c>
      <c r="E7" s="198">
        <v>-8859.2451961813404</v>
      </c>
    </row>
    <row r="8" spans="1:5">
      <c r="A8" s="82" t="s">
        <v>741</v>
      </c>
      <c r="B8" s="324">
        <v>-68.656999999999996</v>
      </c>
      <c r="C8" s="198">
        <v>-32571</v>
      </c>
      <c r="D8" s="202"/>
      <c r="E8" s="198"/>
    </row>
    <row r="9" spans="1:5">
      <c r="A9" s="82" t="s">
        <v>742</v>
      </c>
      <c r="B9" s="324">
        <v>52.326000000000001</v>
      </c>
      <c r="C9" s="198">
        <v>28119</v>
      </c>
      <c r="D9" s="202"/>
      <c r="E9" s="198"/>
    </row>
    <row r="10" spans="1:5">
      <c r="A10" s="82" t="s">
        <v>743</v>
      </c>
      <c r="B10" s="324">
        <v>25.701000000000001</v>
      </c>
      <c r="C10" s="198">
        <v>27511</v>
      </c>
      <c r="D10" s="202"/>
      <c r="E10" s="198"/>
    </row>
    <row r="11" spans="1:5">
      <c r="A11" s="82" t="s">
        <v>744</v>
      </c>
      <c r="B11" s="324">
        <v>-24.056999999999999</v>
      </c>
      <c r="C11" s="198">
        <v>-19956</v>
      </c>
      <c r="D11" s="202"/>
      <c r="E11" s="198"/>
    </row>
  </sheetData>
  <sheetProtection algorithmName="SHA-512" hashValue="+BOzMQhn52hsG/dcjTXJmSwetQC1ZYFIpjHFdqn4yh8gzfiBsjWaaEQC9oY0nICDLLzlvs2YOdfgC+yiM+nfXw==" saltValue="0WVraUggXGE6G7Btha9z9Q==" spinCount="100000" sheet="1" objects="1" scenarios="1"/>
  <mergeCells count="2">
    <mergeCell ref="B4:C4"/>
    <mergeCell ref="D4:E4"/>
  </mergeCells>
  <hyperlinks>
    <hyperlink ref="E1" location="'Table of contents'!A1" display="Table of contents" xr:uid="{058B4B25-1F03-429C-893D-F74941BE9E4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841A4-BAAD-42CC-AE25-838B888FC8B4}">
  <sheetPr codeName="Blad4">
    <tabColor theme="8"/>
  </sheetPr>
  <dimension ref="A1:D58"/>
  <sheetViews>
    <sheetView showGridLines="0" zoomScaleNormal="100" workbookViewId="0"/>
  </sheetViews>
  <sheetFormatPr defaultRowHeight="14.4"/>
  <cols>
    <col min="1" max="1" width="91.33203125" customWidth="1"/>
    <col min="2" max="2" width="12.88671875" customWidth="1"/>
    <col min="3" max="3" width="11.44140625" customWidth="1"/>
    <col min="4" max="4" width="11.6640625" customWidth="1"/>
  </cols>
  <sheetData>
    <row r="1" spans="1:4">
      <c r="D1" s="328" t="s">
        <v>0</v>
      </c>
    </row>
    <row r="2" spans="1:4">
      <c r="A2" s="25" t="s">
        <v>66</v>
      </c>
      <c r="B2" s="3"/>
      <c r="C2" s="3"/>
      <c r="D2" s="3"/>
    </row>
    <row r="3" spans="1:4">
      <c r="A3" s="26" t="s">
        <v>36</v>
      </c>
      <c r="B3" s="27" t="s">
        <v>67</v>
      </c>
      <c r="C3" s="28" t="s">
        <v>68</v>
      </c>
      <c r="D3" s="29">
        <v>2021</v>
      </c>
    </row>
    <row r="4" spans="1:4">
      <c r="A4" s="20"/>
      <c r="B4" s="12"/>
      <c r="C4" s="5"/>
      <c r="D4" s="12"/>
    </row>
    <row r="5" spans="1:4">
      <c r="A5" s="22" t="s">
        <v>69</v>
      </c>
      <c r="B5" s="13"/>
      <c r="C5" s="6"/>
      <c r="D5" s="13"/>
    </row>
    <row r="6" spans="1:4">
      <c r="A6" s="20" t="s">
        <v>70</v>
      </c>
      <c r="B6" s="14">
        <v>775.93197349325999</v>
      </c>
      <c r="C6" s="7">
        <f>775890047.59143/1000000</f>
        <v>775.89004759142995</v>
      </c>
      <c r="D6" s="14">
        <v>778.69</v>
      </c>
    </row>
    <row r="7" spans="1:4">
      <c r="A7" s="20" t="s">
        <v>71</v>
      </c>
      <c r="B7" s="14">
        <v>775.93197349325999</v>
      </c>
      <c r="C7" s="7">
        <f t="shared" ref="C7:C8" si="0">775890047.59143/1000000</f>
        <v>775.89004759142995</v>
      </c>
      <c r="D7" s="14">
        <v>778.69</v>
      </c>
    </row>
    <row r="8" spans="1:4">
      <c r="A8" s="20" t="s">
        <v>72</v>
      </c>
      <c r="B8" s="14">
        <v>775.93197349325999</v>
      </c>
      <c r="C8" s="7">
        <f t="shared" si="0"/>
        <v>775.89004759142995</v>
      </c>
      <c r="D8" s="14">
        <v>778.69</v>
      </c>
    </row>
    <row r="9" spans="1:4">
      <c r="A9" s="20"/>
      <c r="B9" s="15"/>
      <c r="C9" s="8"/>
      <c r="D9" s="15"/>
    </row>
    <row r="10" spans="1:4">
      <c r="A10" s="22" t="s">
        <v>73</v>
      </c>
      <c r="B10" s="15"/>
      <c r="C10" s="8"/>
      <c r="D10" s="15"/>
    </row>
    <row r="11" spans="1:4">
      <c r="A11" s="20" t="s">
        <v>74</v>
      </c>
      <c r="B11" s="14">
        <v>4263.3515970336102</v>
      </c>
      <c r="C11" s="7">
        <f>3861501712.43555/1000000</f>
        <v>3861.5017124355504</v>
      </c>
      <c r="D11" s="14">
        <v>3725.9059999999999</v>
      </c>
    </row>
    <row r="12" spans="1:4">
      <c r="A12" s="20"/>
      <c r="B12" s="15"/>
      <c r="C12" s="8"/>
      <c r="D12" s="15"/>
    </row>
    <row r="13" spans="1:4">
      <c r="A13" s="22" t="s">
        <v>75</v>
      </c>
      <c r="B13" s="15"/>
      <c r="C13" s="8"/>
      <c r="D13" s="15"/>
    </row>
    <row r="14" spans="1:4">
      <c r="A14" s="20" t="s">
        <v>76</v>
      </c>
      <c r="B14" s="16">
        <v>0.18200046510000001</v>
      </c>
      <c r="C14" s="9">
        <v>0.20092961379999999</v>
      </c>
      <c r="D14" s="16">
        <v>0.20899000000000001</v>
      </c>
    </row>
    <row r="15" spans="1:4">
      <c r="A15" s="20" t="s">
        <v>77</v>
      </c>
      <c r="B15" s="16">
        <v>0.18200046510000001</v>
      </c>
      <c r="C15" s="9">
        <v>0.20092961379999999</v>
      </c>
      <c r="D15" s="16">
        <v>0.20899000000000001</v>
      </c>
    </row>
    <row r="16" spans="1:4">
      <c r="A16" s="20" t="s">
        <v>78</v>
      </c>
      <c r="B16" s="16">
        <v>0.18200046510000001</v>
      </c>
      <c r="C16" s="9">
        <v>0.20092961379999999</v>
      </c>
      <c r="D16" s="16">
        <v>0.20899000000000001</v>
      </c>
    </row>
    <row r="17" spans="1:4">
      <c r="A17" s="20"/>
      <c r="B17" s="16"/>
      <c r="C17" s="9"/>
      <c r="D17" s="16"/>
    </row>
    <row r="18" spans="1:4" ht="25.2" customHeight="1">
      <c r="A18" s="23" t="s">
        <v>79</v>
      </c>
      <c r="B18" s="17"/>
      <c r="C18" s="4"/>
      <c r="D18" s="17"/>
    </row>
    <row r="19" spans="1:4">
      <c r="A19" s="21" t="s">
        <v>80</v>
      </c>
      <c r="B19" s="16">
        <v>2.8999999999999998E-2</v>
      </c>
      <c r="C19" s="9">
        <v>2.8999999999999998E-2</v>
      </c>
      <c r="D19" s="16">
        <v>2.8999999999999998E-2</v>
      </c>
    </row>
    <row r="20" spans="1:4">
      <c r="A20" s="21" t="s">
        <v>81</v>
      </c>
      <c r="B20" s="16">
        <v>1.6E-2</v>
      </c>
      <c r="C20" s="9">
        <v>1.6E-2</v>
      </c>
      <c r="D20" s="16">
        <v>1.6E-2</v>
      </c>
    </row>
    <row r="21" spans="1:4">
      <c r="A21" s="21" t="s">
        <v>82</v>
      </c>
      <c r="B21" s="16">
        <v>2.1000000000000005E-2</v>
      </c>
      <c r="C21" s="9">
        <v>2.1000000000000005E-2</v>
      </c>
      <c r="D21" s="16">
        <v>2.1000000000000005E-2</v>
      </c>
    </row>
    <row r="22" spans="1:4">
      <c r="A22" s="21" t="s">
        <v>83</v>
      </c>
      <c r="B22" s="16">
        <v>0.109</v>
      </c>
      <c r="C22" s="9">
        <v>0.109</v>
      </c>
      <c r="D22" s="16">
        <v>0.109</v>
      </c>
    </row>
    <row r="23" spans="1:4">
      <c r="A23" s="20"/>
      <c r="B23" s="16"/>
      <c r="C23" s="9"/>
      <c r="D23" s="16"/>
    </row>
    <row r="24" spans="1:4">
      <c r="A24" s="22" t="s">
        <v>84</v>
      </c>
      <c r="B24" s="16"/>
      <c r="C24" s="9"/>
      <c r="D24" s="16"/>
    </row>
    <row r="25" spans="1:4">
      <c r="A25" s="20" t="s">
        <v>85</v>
      </c>
      <c r="B25" s="16">
        <v>2.4999999946321783E-2</v>
      </c>
      <c r="C25" s="9">
        <v>2.4999999946321783E-2</v>
      </c>
      <c r="D25" s="16">
        <v>2.4999999946321783E-2</v>
      </c>
    </row>
    <row r="26" spans="1:4">
      <c r="A26" s="20" t="s">
        <v>86</v>
      </c>
      <c r="B26" s="16">
        <v>0</v>
      </c>
      <c r="C26" s="9">
        <v>0</v>
      </c>
      <c r="D26" s="16">
        <v>0</v>
      </c>
    </row>
    <row r="27" spans="1:4">
      <c r="A27" s="20" t="s">
        <v>87</v>
      </c>
      <c r="B27" s="16">
        <v>0</v>
      </c>
      <c r="C27" s="9">
        <v>0</v>
      </c>
      <c r="D27" s="16">
        <v>0</v>
      </c>
    </row>
    <row r="28" spans="1:4">
      <c r="A28" s="20" t="s">
        <v>88</v>
      </c>
      <c r="B28" s="16">
        <v>0</v>
      </c>
      <c r="C28" s="9">
        <v>0</v>
      </c>
      <c r="D28" s="16">
        <v>0</v>
      </c>
    </row>
    <row r="29" spans="1:4">
      <c r="A29" s="20" t="s">
        <v>89</v>
      </c>
      <c r="B29" s="16">
        <v>0</v>
      </c>
      <c r="C29" s="9">
        <v>0</v>
      </c>
      <c r="D29" s="16">
        <v>0</v>
      </c>
    </row>
    <row r="30" spans="1:4">
      <c r="A30" s="20" t="s">
        <v>90</v>
      </c>
      <c r="B30" s="16">
        <v>0</v>
      </c>
      <c r="C30" s="9">
        <v>0</v>
      </c>
      <c r="D30" s="16">
        <v>0</v>
      </c>
    </row>
    <row r="31" spans="1:4">
      <c r="A31" s="20" t="s">
        <v>91</v>
      </c>
      <c r="B31" s="16">
        <v>2.4999999946321783E-2</v>
      </c>
      <c r="C31" s="9">
        <v>2.4999999946321783E-2</v>
      </c>
      <c r="D31" s="16">
        <v>2.4999999946321783E-2</v>
      </c>
    </row>
    <row r="32" spans="1:4">
      <c r="A32" s="20" t="s">
        <v>92</v>
      </c>
      <c r="B32" s="16">
        <v>0.13400000000000001</v>
      </c>
      <c r="C32" s="9">
        <v>0.13400000000000001</v>
      </c>
      <c r="D32" s="16">
        <v>0.13400000000000001</v>
      </c>
    </row>
    <row r="33" spans="1:4">
      <c r="A33" s="20" t="s">
        <v>93</v>
      </c>
      <c r="B33" s="16">
        <v>0.12100046508787689</v>
      </c>
      <c r="C33" s="9">
        <v>0.1399296137543482</v>
      </c>
      <c r="D33" s="16">
        <v>0.14799000000000001</v>
      </c>
    </row>
    <row r="34" spans="1:4">
      <c r="A34" s="20"/>
      <c r="B34" s="16"/>
      <c r="C34" s="9"/>
      <c r="D34" s="16"/>
    </row>
    <row r="35" spans="1:4">
      <c r="A35" s="22" t="s">
        <v>8</v>
      </c>
      <c r="B35" s="16"/>
      <c r="C35" s="9"/>
      <c r="D35" s="16"/>
    </row>
    <row r="36" spans="1:4">
      <c r="A36" s="20" t="s">
        <v>94</v>
      </c>
      <c r="B36" s="14">
        <v>14262.724583539499</v>
      </c>
      <c r="C36" s="7">
        <f>12497612184.6231/1000000</f>
        <v>12497.6121846231</v>
      </c>
      <c r="D36" s="14">
        <v>11903.637299718901</v>
      </c>
    </row>
    <row r="37" spans="1:4">
      <c r="A37" s="20" t="s">
        <v>95</v>
      </c>
      <c r="B37" s="18">
        <v>5.4402787399999999E-2</v>
      </c>
      <c r="C37" s="10">
        <v>6.2083063199999997E-2</v>
      </c>
      <c r="D37" s="18">
        <v>6.5420000000000006E-2</v>
      </c>
    </row>
    <row r="38" spans="1:4">
      <c r="A38" s="20"/>
      <c r="B38" s="15"/>
      <c r="C38" s="8"/>
      <c r="D38" s="15"/>
    </row>
    <row r="39" spans="1:4">
      <c r="A39" s="321" t="s">
        <v>96</v>
      </c>
      <c r="B39" s="16"/>
      <c r="C39" s="9"/>
      <c r="D39" s="16"/>
    </row>
    <row r="40" spans="1:4">
      <c r="A40" s="20" t="s">
        <v>97</v>
      </c>
      <c r="B40" s="16">
        <v>0</v>
      </c>
      <c r="C40" s="9">
        <v>0</v>
      </c>
      <c r="D40" s="16">
        <v>0</v>
      </c>
    </row>
    <row r="41" spans="1:4">
      <c r="A41" s="20" t="s">
        <v>81</v>
      </c>
      <c r="B41" s="16">
        <v>0</v>
      </c>
      <c r="C41" s="9">
        <v>0</v>
      </c>
      <c r="D41" s="16">
        <v>0</v>
      </c>
    </row>
    <row r="42" spans="1:4">
      <c r="A42" s="20" t="s">
        <v>98</v>
      </c>
      <c r="B42" s="16">
        <v>0.03</v>
      </c>
      <c r="C42" s="9">
        <v>0.03</v>
      </c>
      <c r="D42" s="16">
        <v>3.1960000000000002E-2</v>
      </c>
    </row>
    <row r="43" spans="1:4">
      <c r="A43" s="20"/>
      <c r="B43" s="15"/>
      <c r="C43" s="8"/>
      <c r="D43" s="15"/>
    </row>
    <row r="44" spans="1:4">
      <c r="A44" s="22" t="s">
        <v>99</v>
      </c>
      <c r="B44" s="16"/>
      <c r="C44" s="9"/>
      <c r="D44" s="16"/>
    </row>
    <row r="45" spans="1:4">
      <c r="A45" s="20" t="s">
        <v>100</v>
      </c>
      <c r="B45" s="16">
        <v>0</v>
      </c>
      <c r="C45" s="9">
        <v>0</v>
      </c>
      <c r="D45" s="16">
        <v>0</v>
      </c>
    </row>
    <row r="46" spans="1:4">
      <c r="A46" s="20" t="s">
        <v>101</v>
      </c>
      <c r="B46" s="16">
        <v>0.03</v>
      </c>
      <c r="C46" s="9">
        <v>0.03</v>
      </c>
      <c r="D46" s="16">
        <v>3.1960000000000002E-2</v>
      </c>
    </row>
    <row r="47" spans="1:4">
      <c r="A47" s="20"/>
      <c r="B47" s="15"/>
      <c r="C47" s="8"/>
      <c r="D47" s="15"/>
    </row>
    <row r="48" spans="1:4">
      <c r="A48" s="22" t="s">
        <v>102</v>
      </c>
      <c r="B48" s="15"/>
      <c r="C48" s="8"/>
      <c r="D48" s="15"/>
    </row>
    <row r="49" spans="1:4">
      <c r="A49" s="20" t="s">
        <v>103</v>
      </c>
      <c r="B49" s="14">
        <v>800.49962112987816</v>
      </c>
      <c r="C49" s="7">
        <v>866.51907578558769</v>
      </c>
      <c r="D49" s="14">
        <v>1411.9272994800001</v>
      </c>
    </row>
    <row r="50" spans="1:4">
      <c r="A50" s="20" t="s">
        <v>104</v>
      </c>
      <c r="B50" s="14">
        <v>796.01958407620634</v>
      </c>
      <c r="C50" s="7">
        <v>633.49818608877445</v>
      </c>
      <c r="D50" s="14">
        <v>688.40188265597499</v>
      </c>
    </row>
    <row r="51" spans="1:4">
      <c r="A51" s="20" t="s">
        <v>105</v>
      </c>
      <c r="B51" s="14">
        <v>317.89900397005698</v>
      </c>
      <c r="C51" s="7">
        <v>350.36604794396635</v>
      </c>
      <c r="D51" s="14">
        <v>291.26708101286403</v>
      </c>
    </row>
    <row r="52" spans="1:4">
      <c r="A52" s="20" t="s">
        <v>106</v>
      </c>
      <c r="B52" s="14">
        <v>478.12058010948272</v>
      </c>
      <c r="C52" s="7">
        <v>283.1321381448081</v>
      </c>
      <c r="D52" s="14">
        <v>397.13480164311096</v>
      </c>
    </row>
    <row r="53" spans="1:4">
      <c r="A53" s="20" t="s">
        <v>107</v>
      </c>
      <c r="B53" s="19">
        <v>1.6742630508533547</v>
      </c>
      <c r="C53" s="11">
        <v>3.0604758663688187</v>
      </c>
      <c r="D53" s="19">
        <v>3.555284738678838</v>
      </c>
    </row>
    <row r="54" spans="1:4">
      <c r="A54" s="20"/>
      <c r="B54" s="15"/>
      <c r="C54" s="8"/>
      <c r="D54" s="15"/>
    </row>
    <row r="55" spans="1:4">
      <c r="A55" s="22" t="s">
        <v>108</v>
      </c>
      <c r="B55" s="15"/>
      <c r="C55" s="8"/>
      <c r="D55" s="15"/>
    </row>
    <row r="56" spans="1:4">
      <c r="A56" s="20" t="s">
        <v>109</v>
      </c>
      <c r="B56" s="14">
        <f>11270023467.8429/1000000</f>
        <v>11270.023467842899</v>
      </c>
      <c r="C56" s="7">
        <f>11043127183.5306/1000000</f>
        <v>11043.1271835306</v>
      </c>
      <c r="D56" s="14">
        <v>11346.094999999999</v>
      </c>
    </row>
    <row r="57" spans="1:4">
      <c r="A57" s="20" t="s">
        <v>110</v>
      </c>
      <c r="B57" s="14">
        <f>8656955555.92772/1000000</f>
        <v>8656.9555559277196</v>
      </c>
      <c r="C57" s="7">
        <f>7924301666.31951/1000000</f>
        <v>7924.3016663195103</v>
      </c>
      <c r="D57" s="14">
        <v>9014.24</v>
      </c>
    </row>
    <row r="58" spans="1:4">
      <c r="A58" s="20" t="s">
        <v>111</v>
      </c>
      <c r="B58" s="19">
        <v>1.3018460583554636</v>
      </c>
      <c r="C58" s="11">
        <v>1.3935773331884846</v>
      </c>
      <c r="D58" s="19">
        <v>1.2586999999999999</v>
      </c>
    </row>
  </sheetData>
  <sheetProtection algorithmName="SHA-512" hashValue="ZFReExjvPr5AUUvHoFk+RF62Ui2pTfc0PV43I50sEKm5yiM+wZxocki9w8aGRGn3TugTgBzcgIZepFZ+A9BzTw==" saltValue="/X15Lw5b/4WpdQlQt6sHEw==" spinCount="100000" sheet="1" objects="1" scenarios="1"/>
  <hyperlinks>
    <hyperlink ref="D1" location="'Table of contents'!A1" display="Table of contents" xr:uid="{5250A202-0F7F-422E-A628-102134939AEC}"/>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64690-EB3D-4294-8F3E-65ECF93E2660}">
  <sheetPr codeName="Blad5">
    <tabColor rgb="FF5B9BD5"/>
  </sheetPr>
  <dimension ref="A1:H15"/>
  <sheetViews>
    <sheetView showGridLines="0" workbookViewId="0"/>
  </sheetViews>
  <sheetFormatPr defaultRowHeight="14.4"/>
  <cols>
    <col min="1" max="1" width="33" customWidth="1"/>
    <col min="2" max="8" width="12.5546875" customWidth="1"/>
  </cols>
  <sheetData>
    <row r="1" spans="1:8">
      <c r="H1" s="328" t="s">
        <v>0</v>
      </c>
    </row>
    <row r="2" spans="1:8">
      <c r="A2" s="25" t="s">
        <v>112</v>
      </c>
      <c r="B2" s="3"/>
      <c r="C2" s="3"/>
      <c r="D2" s="3"/>
      <c r="E2" s="3"/>
      <c r="F2" s="3"/>
      <c r="G2" s="3"/>
      <c r="H2" s="3"/>
    </row>
    <row r="3" spans="1:8">
      <c r="A3" s="26" t="s">
        <v>36</v>
      </c>
      <c r="B3" s="4"/>
      <c r="C3" s="4"/>
      <c r="D3" s="338" t="s">
        <v>113</v>
      </c>
      <c r="E3" s="339"/>
      <c r="F3" s="339"/>
      <c r="G3" s="339"/>
      <c r="H3" s="339"/>
    </row>
    <row r="4" spans="1:8" ht="27">
      <c r="A4" s="4"/>
      <c r="B4" s="46" t="s">
        <v>114</v>
      </c>
      <c r="C4" s="45" t="s">
        <v>115</v>
      </c>
      <c r="D4" s="47" t="s">
        <v>116</v>
      </c>
      <c r="E4" s="45" t="s">
        <v>117</v>
      </c>
      <c r="F4" s="46" t="s">
        <v>118</v>
      </c>
      <c r="G4" s="45" t="s">
        <v>119</v>
      </c>
      <c r="H4" s="46" t="s">
        <v>120</v>
      </c>
    </row>
    <row r="5" spans="1:8">
      <c r="A5" s="20" t="s">
        <v>121</v>
      </c>
      <c r="B5" s="50">
        <v>774.24400000000003</v>
      </c>
      <c r="C5" s="49">
        <v>774.24400000000003</v>
      </c>
      <c r="D5" s="50">
        <v>774.24400000000003</v>
      </c>
      <c r="E5" s="49">
        <v>0</v>
      </c>
      <c r="F5" s="51">
        <v>0</v>
      </c>
      <c r="G5" s="52">
        <v>0</v>
      </c>
      <c r="H5" s="48">
        <v>0</v>
      </c>
    </row>
    <row r="6" spans="1:8">
      <c r="A6" s="20" t="s">
        <v>122</v>
      </c>
      <c r="B6" s="50">
        <v>641.572</v>
      </c>
      <c r="C6" s="49">
        <v>641.572</v>
      </c>
      <c r="D6" s="50">
        <v>407</v>
      </c>
      <c r="E6" s="49">
        <v>235</v>
      </c>
      <c r="F6" s="51">
        <v>0</v>
      </c>
      <c r="G6" s="52">
        <v>0</v>
      </c>
      <c r="H6" s="48">
        <v>0</v>
      </c>
    </row>
    <row r="7" spans="1:8">
      <c r="A7" s="20" t="s">
        <v>123</v>
      </c>
      <c r="B7" s="50">
        <v>537.76900000000001</v>
      </c>
      <c r="C7" s="49">
        <v>537.76900000000001</v>
      </c>
      <c r="D7" s="50">
        <v>0</v>
      </c>
      <c r="E7" s="49">
        <v>537.76900000000001</v>
      </c>
      <c r="F7" s="51">
        <v>0</v>
      </c>
      <c r="G7" s="52">
        <v>0</v>
      </c>
      <c r="H7" s="48">
        <v>0</v>
      </c>
    </row>
    <row r="8" spans="1:8">
      <c r="A8" s="20" t="s">
        <v>124</v>
      </c>
      <c r="B8" s="50">
        <v>0.60599999999999998</v>
      </c>
      <c r="C8" s="49">
        <v>0.60599999999999998</v>
      </c>
      <c r="D8" s="50">
        <v>0.60599999999999998</v>
      </c>
      <c r="E8" s="49">
        <v>0</v>
      </c>
      <c r="F8" s="51">
        <v>0</v>
      </c>
      <c r="G8" s="52">
        <v>0</v>
      </c>
      <c r="H8" s="48">
        <v>0</v>
      </c>
    </row>
    <row r="9" spans="1:8">
      <c r="A9" s="20" t="s">
        <v>125</v>
      </c>
      <c r="B9" s="50">
        <v>11870.599</v>
      </c>
      <c r="C9" s="49">
        <v>11870.599</v>
      </c>
      <c r="D9" s="50">
        <v>11870.599</v>
      </c>
      <c r="E9" s="53">
        <v>0</v>
      </c>
      <c r="F9" s="51">
        <v>0</v>
      </c>
      <c r="G9" s="52">
        <v>0</v>
      </c>
      <c r="H9" s="48">
        <v>0</v>
      </c>
    </row>
    <row r="10" spans="1:8">
      <c r="A10" s="20" t="s">
        <v>126</v>
      </c>
      <c r="B10" s="50">
        <v>4.9640000000000004</v>
      </c>
      <c r="C10" s="49">
        <v>4.9640000000000004</v>
      </c>
      <c r="D10" s="50">
        <v>4.9640000000000004</v>
      </c>
      <c r="E10" s="49">
        <v>0</v>
      </c>
      <c r="F10" s="51">
        <v>0</v>
      </c>
      <c r="G10" s="52">
        <v>0</v>
      </c>
      <c r="H10" s="48">
        <v>0</v>
      </c>
    </row>
    <row r="11" spans="1:8">
      <c r="A11" s="20" t="s">
        <v>127</v>
      </c>
      <c r="B11" s="50">
        <v>99.271000000000001</v>
      </c>
      <c r="C11" s="49">
        <v>99.271000000000001</v>
      </c>
      <c r="D11" s="50">
        <v>99.271000000000001</v>
      </c>
      <c r="E11" s="49">
        <v>0</v>
      </c>
      <c r="F11" s="51">
        <v>0</v>
      </c>
      <c r="G11" s="52">
        <v>0</v>
      </c>
      <c r="H11" s="48">
        <v>0</v>
      </c>
    </row>
    <row r="12" spans="1:8">
      <c r="A12" s="20" t="s">
        <v>128</v>
      </c>
      <c r="B12" s="50">
        <v>4.2389999999999999</v>
      </c>
      <c r="C12" s="49">
        <v>4.2389999999999999</v>
      </c>
      <c r="D12" s="50">
        <v>4.2389999999999999</v>
      </c>
      <c r="E12" s="49">
        <v>0</v>
      </c>
      <c r="F12" s="51">
        <v>0</v>
      </c>
      <c r="G12" s="52">
        <v>0</v>
      </c>
      <c r="H12" s="48">
        <v>0</v>
      </c>
    </row>
    <row r="13" spans="1:8">
      <c r="A13" s="22" t="s">
        <v>129</v>
      </c>
      <c r="B13" s="55">
        <v>13933.264000000001</v>
      </c>
      <c r="C13" s="54">
        <v>13933.264000000001</v>
      </c>
      <c r="D13" s="55">
        <v>13160.495000000001</v>
      </c>
      <c r="E13" s="54">
        <v>772.76900000000001</v>
      </c>
      <c r="F13" s="56">
        <v>0</v>
      </c>
      <c r="G13" s="54">
        <v>0</v>
      </c>
      <c r="H13" s="56">
        <v>0</v>
      </c>
    </row>
    <row r="15" spans="1:8">
      <c r="B15" s="316"/>
    </row>
  </sheetData>
  <sheetProtection algorithmName="SHA-512" hashValue="PrbiIjtHFGCIUWyTrXRfGjzYgwH+fdmtzITCu0ctSIyiuzYsNG4SADvDJvvhJ8jgxBCE5bfu+n/VizIYqOTa0Q==" saltValue="C/Jd8piNv9AxO+PtQ3ePFQ==" spinCount="100000" sheet="1" objects="1" scenarios="1"/>
  <mergeCells count="1">
    <mergeCell ref="D3:H3"/>
  </mergeCells>
  <hyperlinks>
    <hyperlink ref="H1" location="'Table of contents'!A1" display="Table of contents" xr:uid="{A26359A8-E6E8-44C5-91CC-E02FFB62F716}"/>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4294F-BF08-4241-AAAC-E7B74C55A12F}">
  <sheetPr codeName="Blad6">
    <tabColor theme="8"/>
  </sheetPr>
  <dimension ref="A1:F18"/>
  <sheetViews>
    <sheetView showGridLines="0" workbookViewId="0"/>
  </sheetViews>
  <sheetFormatPr defaultRowHeight="14.4"/>
  <cols>
    <col min="1" max="1" width="61.109375" customWidth="1"/>
    <col min="2" max="7" width="11.5546875" customWidth="1"/>
  </cols>
  <sheetData>
    <row r="1" spans="1:6">
      <c r="F1" s="328" t="s">
        <v>0</v>
      </c>
    </row>
    <row r="2" spans="1:6">
      <c r="A2" s="25" t="s">
        <v>130</v>
      </c>
      <c r="B2" s="3"/>
      <c r="C2" s="3"/>
      <c r="D2" s="3"/>
      <c r="E2" s="3"/>
      <c r="F2" s="3"/>
    </row>
    <row r="3" spans="1:6">
      <c r="A3" s="26" t="s">
        <v>36</v>
      </c>
      <c r="B3" s="58"/>
      <c r="C3" s="338" t="s">
        <v>131</v>
      </c>
      <c r="D3" s="339"/>
      <c r="E3" s="339"/>
      <c r="F3" s="339"/>
    </row>
    <row r="4" spans="1:6" ht="28.2" customHeight="1">
      <c r="A4" s="4"/>
      <c r="B4" s="61" t="s">
        <v>65</v>
      </c>
      <c r="C4" s="59" t="s">
        <v>132</v>
      </c>
      <c r="D4" s="46" t="s">
        <v>133</v>
      </c>
      <c r="E4" s="45" t="s">
        <v>134</v>
      </c>
      <c r="F4" s="46" t="s">
        <v>135</v>
      </c>
    </row>
    <row r="5" spans="1:6">
      <c r="A5" s="22" t="s">
        <v>136</v>
      </c>
      <c r="B5" s="64">
        <v>13933.264000000001</v>
      </c>
      <c r="C5" s="63">
        <v>13160.495000000001</v>
      </c>
      <c r="D5" s="64">
        <v>0</v>
      </c>
      <c r="E5" s="65">
        <v>772.76900000000001</v>
      </c>
      <c r="F5" s="64">
        <v>0</v>
      </c>
    </row>
    <row r="6" spans="1:6">
      <c r="A6" s="22" t="s">
        <v>137</v>
      </c>
      <c r="B6" s="64">
        <v>0</v>
      </c>
      <c r="C6" s="63">
        <v>0</v>
      </c>
      <c r="D6" s="64">
        <v>0</v>
      </c>
      <c r="E6" s="65">
        <v>0</v>
      </c>
      <c r="F6" s="64">
        <v>0</v>
      </c>
    </row>
    <row r="7" spans="1:6">
      <c r="A7" s="22" t="s">
        <v>138</v>
      </c>
      <c r="B7" s="64">
        <v>13933.264000000001</v>
      </c>
      <c r="C7" s="63">
        <v>13160.495000000001</v>
      </c>
      <c r="D7" s="64">
        <v>0</v>
      </c>
      <c r="E7" s="65">
        <v>772.76900000000001</v>
      </c>
      <c r="F7" s="64">
        <v>0</v>
      </c>
    </row>
    <row r="8" spans="1:6">
      <c r="A8" s="22" t="s">
        <v>139</v>
      </c>
      <c r="B8" s="64">
        <v>801.21688202999997</v>
      </c>
      <c r="C8" s="66">
        <v>801.21688202999997</v>
      </c>
      <c r="D8" s="67">
        <v>0</v>
      </c>
      <c r="E8" s="68">
        <v>0</v>
      </c>
      <c r="F8" s="67">
        <v>0</v>
      </c>
    </row>
    <row r="9" spans="1:6">
      <c r="A9" s="60" t="s">
        <v>140</v>
      </c>
      <c r="B9" s="62"/>
      <c r="C9" s="66"/>
      <c r="D9" s="67"/>
      <c r="E9" s="68"/>
      <c r="F9" s="67"/>
    </row>
    <row r="10" spans="1:6">
      <c r="A10" s="60" t="s">
        <v>141</v>
      </c>
      <c r="B10" s="62">
        <v>-452</v>
      </c>
      <c r="C10" s="69">
        <v>-452</v>
      </c>
      <c r="D10" s="67"/>
      <c r="E10" s="68"/>
      <c r="F10" s="67"/>
    </row>
    <row r="11" spans="1:6">
      <c r="A11" s="60" t="s">
        <v>142</v>
      </c>
      <c r="B11" s="62"/>
      <c r="C11" s="66"/>
      <c r="D11" s="67"/>
      <c r="E11" s="68"/>
      <c r="F11" s="67"/>
    </row>
    <row r="12" spans="1:6">
      <c r="A12" s="60" t="s">
        <v>143</v>
      </c>
      <c r="B12" s="62"/>
      <c r="C12" s="66"/>
      <c r="D12" s="67"/>
      <c r="E12" s="68"/>
      <c r="F12" s="67"/>
    </row>
    <row r="13" spans="1:6">
      <c r="A13" s="60" t="s">
        <v>144</v>
      </c>
      <c r="B13" s="62">
        <v>-599.39869914899998</v>
      </c>
      <c r="C13" s="70">
        <v>-599.39869914899998</v>
      </c>
      <c r="D13" s="67"/>
      <c r="E13" s="68"/>
      <c r="F13" s="67"/>
    </row>
    <row r="14" spans="1:6">
      <c r="A14" s="60" t="s">
        <v>145</v>
      </c>
      <c r="B14" s="62"/>
      <c r="C14" s="66"/>
      <c r="D14" s="67"/>
      <c r="E14" s="68"/>
      <c r="F14" s="67"/>
    </row>
    <row r="15" spans="1:6">
      <c r="A15" s="60" t="s">
        <v>146</v>
      </c>
      <c r="B15" s="62">
        <v>417</v>
      </c>
      <c r="C15" s="66">
        <v>417</v>
      </c>
      <c r="D15" s="67"/>
      <c r="E15" s="71"/>
      <c r="F15" s="67"/>
    </row>
    <row r="16" spans="1:6">
      <c r="A16" s="22" t="s">
        <v>147</v>
      </c>
      <c r="B16" s="64">
        <v>14100.082182881</v>
      </c>
      <c r="C16" s="63">
        <v>13327.313182881</v>
      </c>
      <c r="D16" s="64">
        <v>0</v>
      </c>
      <c r="E16" s="65">
        <v>772.76900000000001</v>
      </c>
      <c r="F16" s="64">
        <v>0</v>
      </c>
    </row>
    <row r="18" spans="2:2">
      <c r="B18" s="57" t="s">
        <v>30</v>
      </c>
    </row>
  </sheetData>
  <sheetProtection algorithmName="SHA-512" hashValue="kXT9+TvkNQwkqs8wRBrTeDUQ2AnGTE6wDxroBhPVUOsBH0oDXAOsyr07exBl1r/YArPG2g2l6dYbIwHnd7VDOQ==" saltValue="IM0Y6h788j0wpXreXV8J2w==" spinCount="100000" sheet="1" objects="1" scenarios="1"/>
  <mergeCells count="1">
    <mergeCell ref="C3:F3"/>
  </mergeCells>
  <hyperlinks>
    <hyperlink ref="F1" location="'Table of contents'!A1" display="Table of contents" xr:uid="{BA9FC96C-E1D6-4092-AD46-5707CA6F250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D7CF-EDA2-49B1-BBE0-380FB58A83E5}">
  <sheetPr codeName="Blad7">
    <tabColor rgb="FF5B9BD5"/>
  </sheetPr>
  <dimension ref="A1:G13"/>
  <sheetViews>
    <sheetView showGridLines="0" workbookViewId="0"/>
  </sheetViews>
  <sheetFormatPr defaultRowHeight="14.4"/>
  <cols>
    <col min="1" max="1" width="43.33203125" customWidth="1"/>
    <col min="2" max="2" width="13" customWidth="1"/>
    <col min="3" max="6" width="12.5546875" customWidth="1"/>
    <col min="7" max="7" width="16.109375" customWidth="1"/>
  </cols>
  <sheetData>
    <row r="1" spans="1:7">
      <c r="G1" s="328" t="s">
        <v>0</v>
      </c>
    </row>
    <row r="2" spans="1:7">
      <c r="A2" s="25" t="s">
        <v>148</v>
      </c>
      <c r="B2" s="3"/>
      <c r="C2" s="3"/>
      <c r="D2" s="3"/>
      <c r="E2" s="3"/>
      <c r="F2" s="3"/>
      <c r="G2" s="3"/>
    </row>
    <row r="3" spans="1:7">
      <c r="A3" s="73" t="s">
        <v>149</v>
      </c>
      <c r="B3" s="58"/>
      <c r="C3" s="340" t="s">
        <v>150</v>
      </c>
      <c r="D3" s="341"/>
      <c r="E3" s="341"/>
      <c r="F3" s="342"/>
      <c r="G3" s="58" t="s">
        <v>151</v>
      </c>
    </row>
    <row r="4" spans="1:7" ht="30" customHeight="1">
      <c r="A4" s="58" t="s">
        <v>152</v>
      </c>
      <c r="B4" s="45" t="s">
        <v>153</v>
      </c>
      <c r="C4" s="47" t="s">
        <v>154</v>
      </c>
      <c r="D4" s="45" t="s">
        <v>155</v>
      </c>
      <c r="E4" s="46" t="s">
        <v>156</v>
      </c>
      <c r="F4" s="75" t="s">
        <v>157</v>
      </c>
      <c r="G4" s="79"/>
    </row>
    <row r="5" spans="1:7">
      <c r="A5" s="20" t="s">
        <v>158</v>
      </c>
      <c r="B5" s="20" t="s">
        <v>154</v>
      </c>
      <c r="C5" s="77" t="s">
        <v>159</v>
      </c>
      <c r="D5" s="20"/>
      <c r="E5" s="78"/>
      <c r="F5" s="76"/>
      <c r="G5" s="78" t="s">
        <v>160</v>
      </c>
    </row>
    <row r="6" spans="1:7">
      <c r="A6" s="20" t="s">
        <v>161</v>
      </c>
      <c r="B6" s="20" t="s">
        <v>154</v>
      </c>
      <c r="C6" s="77" t="s">
        <v>159</v>
      </c>
      <c r="D6" s="20"/>
      <c r="E6" s="78"/>
      <c r="F6" s="76"/>
      <c r="G6" s="78" t="s">
        <v>160</v>
      </c>
    </row>
    <row r="7" spans="1:7">
      <c r="A7" s="20" t="s">
        <v>162</v>
      </c>
      <c r="B7" s="20" t="s">
        <v>154</v>
      </c>
      <c r="C7" s="77" t="s">
        <v>159</v>
      </c>
      <c r="D7" s="20"/>
      <c r="E7" s="78"/>
      <c r="F7" s="76"/>
      <c r="G7" s="78" t="s">
        <v>160</v>
      </c>
    </row>
    <row r="8" spans="1:7">
      <c r="A8" s="20" t="s">
        <v>163</v>
      </c>
      <c r="B8" s="20" t="s">
        <v>154</v>
      </c>
      <c r="C8" s="77" t="s">
        <v>159</v>
      </c>
      <c r="D8" s="20"/>
      <c r="E8" s="78"/>
      <c r="F8" s="76"/>
      <c r="G8" s="78"/>
    </row>
    <row r="9" spans="1:7">
      <c r="A9" s="20" t="s">
        <v>164</v>
      </c>
      <c r="B9" s="20" t="s">
        <v>154</v>
      </c>
      <c r="C9" s="77" t="s">
        <v>159</v>
      </c>
      <c r="D9" s="20"/>
      <c r="E9" s="78"/>
      <c r="F9" s="76"/>
      <c r="G9" s="78"/>
    </row>
    <row r="10" spans="1:7">
      <c r="A10" s="20" t="s">
        <v>165</v>
      </c>
      <c r="B10" s="20" t="s">
        <v>154</v>
      </c>
      <c r="C10" s="77" t="s">
        <v>159</v>
      </c>
      <c r="D10" s="20"/>
      <c r="E10" s="78"/>
      <c r="F10" s="76"/>
      <c r="G10" s="78"/>
    </row>
    <row r="11" spans="1:7">
      <c r="A11" s="20" t="s">
        <v>166</v>
      </c>
      <c r="B11" s="20" t="s">
        <v>154</v>
      </c>
      <c r="C11" s="77" t="s">
        <v>159</v>
      </c>
      <c r="D11" s="20"/>
      <c r="E11" s="78"/>
      <c r="F11" s="76"/>
      <c r="G11" s="78"/>
    </row>
    <row r="12" spans="1:7">
      <c r="A12" s="72"/>
      <c r="B12" s="72"/>
      <c r="C12" s="72"/>
      <c r="D12" s="72"/>
      <c r="E12" s="72"/>
      <c r="F12" s="72"/>
      <c r="G12" s="72"/>
    </row>
    <row r="13" spans="1:7">
      <c r="A13" s="322" t="s">
        <v>167</v>
      </c>
    </row>
  </sheetData>
  <sheetProtection algorithmName="SHA-512" hashValue="hnccBgOlzWzraNeEGxnRl2H2Egj//eLaDsDON0guIcVKW1leMjw3Ui/v6NAbPft6hCnCU0nFtmUOhrwP2sr2tQ==" saltValue="zcuFiso5v8ZAb6l8kjulXA==" spinCount="100000" sheet="1" objects="1" scenarios="1"/>
  <mergeCells count="1">
    <mergeCell ref="C3:F3"/>
  </mergeCells>
  <hyperlinks>
    <hyperlink ref="G1" location="'Table of contents'!A1" display="Table of contents" xr:uid="{42C1D865-3724-4560-B524-4EA9EF2AB1DC}"/>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8E278-E0DA-495C-80B7-FDC613B2B6C3}">
  <sheetPr codeName="Blad8">
    <tabColor theme="8"/>
  </sheetPr>
  <dimension ref="A1:K14"/>
  <sheetViews>
    <sheetView showGridLines="0" workbookViewId="0"/>
  </sheetViews>
  <sheetFormatPr defaultRowHeight="14.4"/>
  <cols>
    <col min="1" max="1" width="39.5546875" customWidth="1"/>
    <col min="2" max="6" width="8.5546875" customWidth="1"/>
    <col min="7" max="7" width="10.44140625" customWidth="1"/>
    <col min="8" max="8" width="11.44140625" customWidth="1"/>
    <col min="9" max="11" width="12.5546875" customWidth="1"/>
  </cols>
  <sheetData>
    <row r="1" spans="1:11">
      <c r="K1" s="328" t="s">
        <v>0</v>
      </c>
    </row>
    <row r="2" spans="1:11">
      <c r="A2" s="25" t="s">
        <v>168</v>
      </c>
      <c r="B2" s="2"/>
      <c r="C2" s="2"/>
      <c r="D2" s="2"/>
      <c r="E2" s="2"/>
      <c r="F2" s="2"/>
      <c r="G2" s="2"/>
      <c r="H2" s="2"/>
      <c r="I2" s="2"/>
      <c r="J2" s="2"/>
      <c r="K2" s="2"/>
    </row>
    <row r="3" spans="1:11" ht="32.4" customHeight="1">
      <c r="A3" s="96" t="s">
        <v>169</v>
      </c>
      <c r="B3" s="343" t="s">
        <v>170</v>
      </c>
      <c r="C3" s="344"/>
      <c r="D3" s="344"/>
      <c r="E3" s="344"/>
      <c r="F3" s="345"/>
      <c r="G3" s="346" t="s">
        <v>171</v>
      </c>
      <c r="H3" s="347"/>
      <c r="I3" s="348" t="s">
        <v>172</v>
      </c>
      <c r="J3" s="80"/>
      <c r="K3" s="80"/>
    </row>
    <row r="4" spans="1:11" ht="31.2" customHeight="1">
      <c r="A4" s="96" t="s">
        <v>173</v>
      </c>
      <c r="B4" s="85" t="s">
        <v>174</v>
      </c>
      <c r="C4" s="81" t="s">
        <v>175</v>
      </c>
      <c r="D4" s="87" t="s">
        <v>176</v>
      </c>
      <c r="E4" s="81" t="s">
        <v>177</v>
      </c>
      <c r="F4" s="89" t="s">
        <v>178</v>
      </c>
      <c r="G4" s="83" t="s">
        <v>179</v>
      </c>
      <c r="H4" s="89" t="s">
        <v>180</v>
      </c>
      <c r="I4" s="349"/>
      <c r="J4" s="91" t="s">
        <v>181</v>
      </c>
      <c r="K4" s="81" t="s">
        <v>182</v>
      </c>
    </row>
    <row r="5" spans="1:11">
      <c r="A5" s="82" t="s">
        <v>183</v>
      </c>
      <c r="B5" s="86"/>
      <c r="C5" s="82"/>
      <c r="D5" s="88"/>
      <c r="E5" s="82"/>
      <c r="F5" s="90"/>
      <c r="G5" s="84"/>
      <c r="H5" s="90"/>
      <c r="I5" s="82"/>
      <c r="J5" s="88"/>
      <c r="K5" s="82"/>
    </row>
    <row r="6" spans="1:11">
      <c r="A6" s="82" t="s">
        <v>184</v>
      </c>
      <c r="B6" s="86"/>
      <c r="C6" s="82"/>
      <c r="D6" s="88"/>
      <c r="E6" s="82"/>
      <c r="F6" s="90"/>
      <c r="G6" s="84"/>
      <c r="H6" s="90"/>
      <c r="I6" s="82"/>
      <c r="J6" s="88"/>
      <c r="K6" s="82"/>
    </row>
    <row r="7" spans="1:11">
      <c r="A7" s="82" t="s">
        <v>185</v>
      </c>
      <c r="B7" s="86"/>
      <c r="C7" s="82"/>
      <c r="D7" s="88"/>
      <c r="E7" s="82"/>
      <c r="F7" s="90"/>
      <c r="G7" s="84"/>
      <c r="H7" s="90"/>
      <c r="I7" s="82"/>
      <c r="J7" s="88"/>
      <c r="K7" s="82"/>
    </row>
    <row r="8" spans="1:11">
      <c r="A8" s="82" t="s">
        <v>186</v>
      </c>
      <c r="B8" s="86"/>
      <c r="C8" s="82"/>
      <c r="D8" s="88"/>
      <c r="E8" s="82"/>
      <c r="F8" s="90"/>
      <c r="G8" s="84"/>
      <c r="H8" s="90"/>
      <c r="I8" s="82"/>
      <c r="J8" s="88"/>
      <c r="K8" s="82"/>
    </row>
    <row r="9" spans="1:11">
      <c r="A9" s="82" t="s">
        <v>187</v>
      </c>
      <c r="B9" s="86"/>
      <c r="C9" s="82"/>
      <c r="D9" s="88"/>
      <c r="E9" s="82"/>
      <c r="F9" s="90"/>
      <c r="G9" s="84"/>
      <c r="H9" s="90"/>
      <c r="I9" s="82"/>
      <c r="J9" s="88"/>
      <c r="K9" s="82"/>
    </row>
    <row r="10" spans="1:11">
      <c r="A10" s="82" t="s">
        <v>60</v>
      </c>
      <c r="B10" s="86"/>
      <c r="C10" s="82"/>
      <c r="D10" s="88"/>
      <c r="E10" s="82"/>
      <c r="F10" s="90"/>
      <c r="G10" s="84"/>
      <c r="H10" s="90"/>
      <c r="I10" s="82"/>
      <c r="J10" s="88"/>
      <c r="K10" s="82"/>
    </row>
    <row r="11" spans="1:11">
      <c r="A11" s="82" t="s">
        <v>188</v>
      </c>
      <c r="B11" s="86"/>
      <c r="C11" s="82"/>
      <c r="D11" s="88"/>
      <c r="E11" s="82"/>
      <c r="F11" s="90"/>
      <c r="G11" s="84"/>
      <c r="H11" s="90"/>
      <c r="I11" s="82"/>
      <c r="J11" s="88"/>
      <c r="K11" s="82"/>
    </row>
    <row r="12" spans="1:11">
      <c r="A12" s="92" t="s">
        <v>189</v>
      </c>
      <c r="B12" s="93"/>
      <c r="C12" s="93"/>
      <c r="D12" s="93"/>
      <c r="E12" s="93"/>
      <c r="F12" s="93"/>
      <c r="G12" s="93"/>
      <c r="H12" s="93"/>
      <c r="I12" s="94">
        <v>498</v>
      </c>
      <c r="J12" s="95"/>
      <c r="K12" s="92"/>
    </row>
    <row r="14" spans="1:11">
      <c r="A14" s="322" t="s">
        <v>190</v>
      </c>
    </row>
  </sheetData>
  <sheetProtection algorithmName="SHA-512" hashValue="YEtVWvdgFiTz2dimxsM1vBQh8qw2ikitSff3O0flFDizmHckyA7SBCbFWg/AOTUTuYf+ICFNy11WAZhSgizn2A==" saltValue="P2dlUnMyropx7/AmyxWOlA==" spinCount="100000" sheet="1" objects="1" scenarios="1"/>
  <mergeCells count="3">
    <mergeCell ref="B3:F3"/>
    <mergeCell ref="G3:H3"/>
    <mergeCell ref="I3:I4"/>
  </mergeCells>
  <hyperlinks>
    <hyperlink ref="K1" location="'Table of contents'!A1" display="Table of contents" xr:uid="{A99C6351-CA05-43E6-8FCB-8000702D32E9}"/>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B2B01-EFF5-4152-BCC1-596536F1A51D}">
  <sheetPr codeName="Blad9">
    <tabColor theme="8"/>
  </sheetPr>
  <dimension ref="A1:C31"/>
  <sheetViews>
    <sheetView showGridLines="0" zoomScaleNormal="100" workbookViewId="0"/>
  </sheetViews>
  <sheetFormatPr defaultRowHeight="14.4"/>
  <cols>
    <col min="1" max="1" width="64.5546875" customWidth="1"/>
    <col min="2" max="3" width="12.5546875" customWidth="1"/>
  </cols>
  <sheetData>
    <row r="1" spans="1:3">
      <c r="C1" s="328" t="s">
        <v>0</v>
      </c>
    </row>
    <row r="2" spans="1:3">
      <c r="A2" s="25" t="s">
        <v>191</v>
      </c>
      <c r="B2" s="44"/>
      <c r="C2" s="3"/>
    </row>
    <row r="3" spans="1:3">
      <c r="A3" s="96" t="s">
        <v>192</v>
      </c>
      <c r="B3" s="14"/>
      <c r="C3" s="4"/>
    </row>
    <row r="4" spans="1:3" ht="23.4" customHeight="1">
      <c r="A4" s="4"/>
      <c r="B4" s="106" t="s">
        <v>193</v>
      </c>
      <c r="C4" s="45" t="s">
        <v>194</v>
      </c>
    </row>
    <row r="5" spans="1:3">
      <c r="A5" s="20" t="s">
        <v>195</v>
      </c>
      <c r="B5" s="100">
        <v>523760.60536999995</v>
      </c>
      <c r="C5" s="74" t="s">
        <v>196</v>
      </c>
    </row>
    <row r="6" spans="1:3" ht="43.95" customHeight="1">
      <c r="A6" s="97" t="s">
        <v>197</v>
      </c>
      <c r="B6" s="101">
        <v>245704.64397999999</v>
      </c>
      <c r="C6" s="107" t="s">
        <v>198</v>
      </c>
    </row>
    <row r="7" spans="1:3">
      <c r="A7" s="20" t="s">
        <v>199</v>
      </c>
      <c r="B7" s="100">
        <v>7000.7581600000003</v>
      </c>
      <c r="C7" s="74"/>
    </row>
    <row r="8" spans="1:3">
      <c r="A8" s="22" t="s">
        <v>200</v>
      </c>
      <c r="B8" s="102">
        <v>776466.00750999991</v>
      </c>
      <c r="C8" s="74"/>
    </row>
    <row r="9" spans="1:3">
      <c r="A9" s="20"/>
      <c r="B9" s="100"/>
      <c r="C9" s="74"/>
    </row>
    <row r="10" spans="1:3">
      <c r="A10" s="20" t="s">
        <v>201</v>
      </c>
      <c r="B10" s="100">
        <v>498.01799999999997</v>
      </c>
      <c r="C10" s="74"/>
    </row>
    <row r="11" spans="1:3">
      <c r="A11" s="20" t="s">
        <v>202</v>
      </c>
      <c r="B11" s="100">
        <v>0</v>
      </c>
      <c r="C11" s="74"/>
    </row>
    <row r="12" spans="1:3">
      <c r="A12" s="20" t="s">
        <v>203</v>
      </c>
      <c r="B12" s="100">
        <v>36.015999999999998</v>
      </c>
      <c r="C12" s="74"/>
    </row>
    <row r="13" spans="1:3">
      <c r="A13" s="22" t="s">
        <v>204</v>
      </c>
      <c r="B13" s="102">
        <v>534.03399999999999</v>
      </c>
      <c r="C13" s="74"/>
    </row>
    <row r="14" spans="1:3">
      <c r="A14" s="20"/>
      <c r="B14" s="100"/>
      <c r="C14" s="74"/>
    </row>
    <row r="15" spans="1:3">
      <c r="A15" s="22" t="s">
        <v>205</v>
      </c>
      <c r="B15" s="102">
        <v>775931.97350999992</v>
      </c>
      <c r="C15" s="74"/>
    </row>
    <row r="16" spans="1:3">
      <c r="A16" s="20"/>
      <c r="B16" s="100"/>
      <c r="C16" s="74"/>
    </row>
    <row r="17" spans="1:3">
      <c r="A17" s="20" t="s">
        <v>206</v>
      </c>
      <c r="B17" s="100">
        <v>0</v>
      </c>
      <c r="C17" s="74" t="s">
        <v>30</v>
      </c>
    </row>
    <row r="18" spans="1:3">
      <c r="A18" s="20" t="s">
        <v>207</v>
      </c>
      <c r="B18" s="100">
        <v>0</v>
      </c>
      <c r="C18" s="20"/>
    </row>
    <row r="19" spans="1:3">
      <c r="A19" s="20"/>
      <c r="B19" s="100"/>
      <c r="C19" s="20"/>
    </row>
    <row r="20" spans="1:3">
      <c r="A20" s="22" t="s">
        <v>72</v>
      </c>
      <c r="B20" s="102">
        <v>775931.97350999992</v>
      </c>
      <c r="C20" s="20"/>
    </row>
    <row r="21" spans="1:3">
      <c r="A21" s="20"/>
      <c r="B21" s="100"/>
      <c r="C21" s="20"/>
    </row>
    <row r="22" spans="1:3">
      <c r="A22" s="22" t="s">
        <v>74</v>
      </c>
      <c r="B22" s="102">
        <v>4263351.5970336106</v>
      </c>
      <c r="C22" s="20"/>
    </row>
    <row r="23" spans="1:3">
      <c r="A23" s="20"/>
      <c r="B23" s="100"/>
      <c r="C23" s="20"/>
    </row>
    <row r="24" spans="1:3">
      <c r="A24" s="20" t="s">
        <v>208</v>
      </c>
      <c r="B24" s="103">
        <v>0.18200046510000001</v>
      </c>
      <c r="C24" s="20"/>
    </row>
    <row r="25" spans="1:3">
      <c r="A25" s="20" t="s">
        <v>209</v>
      </c>
      <c r="B25" s="103">
        <v>0.18200046510000001</v>
      </c>
      <c r="C25" s="20"/>
    </row>
    <row r="26" spans="1:3">
      <c r="A26" s="20" t="s">
        <v>210</v>
      </c>
      <c r="B26" s="103">
        <v>0.18200046510000001</v>
      </c>
      <c r="C26" s="20"/>
    </row>
    <row r="27" spans="1:3">
      <c r="A27" s="20" t="s">
        <v>211</v>
      </c>
      <c r="B27" s="103">
        <v>2.5000000000000001E-2</v>
      </c>
      <c r="C27" s="20"/>
    </row>
    <row r="28" spans="1:3">
      <c r="A28" s="20" t="s">
        <v>212</v>
      </c>
      <c r="B28" s="103">
        <v>2.4999999946321783E-2</v>
      </c>
      <c r="C28" s="20"/>
    </row>
    <row r="29" spans="1:3">
      <c r="A29" s="20" t="s">
        <v>213</v>
      </c>
      <c r="B29" s="103">
        <v>0</v>
      </c>
      <c r="C29" s="98"/>
    </row>
    <row r="30" spans="1:3">
      <c r="A30" s="20"/>
      <c r="B30" s="104"/>
      <c r="C30" s="99"/>
    </row>
    <row r="31" spans="1:3">
      <c r="A31" s="22" t="s">
        <v>214</v>
      </c>
      <c r="B31" s="105">
        <v>0.1210004650918034</v>
      </c>
    </row>
  </sheetData>
  <sheetProtection algorithmName="SHA-512" hashValue="J/qwPJ/8GlpvW2VZtUT4gPU2PobQyoEXZbp1K8zaZCgEKacaZU5dPsPq6Q2MvySeLRhaRu4mZQguzyE8fCXRDQ==" saltValue="L7CTe5kGdEiYqR5sR1tYzg==" spinCount="100000" sheet="1" objects="1" scenarios="1"/>
  <hyperlinks>
    <hyperlink ref="C1" location="'Table of contents'!A1" display="Table of contents" xr:uid="{DF580E8A-22F6-4DB4-915C-E6716A35E8D4}"/>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b4f4c6a-5f37-42df-8eef-4bb6045056e4">
      <Terms xmlns="http://schemas.microsoft.com/office/infopath/2007/PartnerControls"/>
    </lcf76f155ced4ddcb4097134ff3c332f>
    <TaxCatchAll xmlns="76dbf121-c79d-4f8c-a000-edae046dfd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DBC5CA7FBCF646BA9181F31E83B1FE" ma:contentTypeVersion="16" ma:contentTypeDescription="Een nieuw document maken." ma:contentTypeScope="" ma:versionID="9dad9dd232c6051db6fb302e3d4d6c86">
  <xsd:schema xmlns:xsd="http://www.w3.org/2001/XMLSchema" xmlns:xs="http://www.w3.org/2001/XMLSchema" xmlns:p="http://schemas.microsoft.com/office/2006/metadata/properties" xmlns:ns2="0b4f4c6a-5f37-42df-8eef-4bb6045056e4" xmlns:ns3="76dbf121-c79d-4f8c-a000-edae046dfda7" targetNamespace="http://schemas.microsoft.com/office/2006/metadata/properties" ma:root="true" ma:fieldsID="2ebe75dfa72d546e116b0a27e6617be0" ns2:_="" ns3:_="">
    <xsd:import namespace="0b4f4c6a-5f37-42df-8eef-4bb6045056e4"/>
    <xsd:import namespace="76dbf121-c79d-4f8c-a000-edae046dfda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f4c6a-5f37-42df-8eef-4bb6045056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e825c23e-dd67-47de-a8d0-9968326c9ab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dbf121-c79d-4f8c-a000-edae046dfda7"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01cf936c-8f9c-40ee-ba01-4f3ca4d6569e}" ma:internalName="TaxCatchAll" ma:showField="CatchAllData" ma:web="76dbf121-c79d-4f8c-a000-edae046dfd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23CFFA-83DA-43DF-82E2-F6AB949B0400}">
  <ds:schemaRefs>
    <ds:schemaRef ds:uri="0cd3aa81-7bfd-48c2-8865-d2725458dd0c"/>
    <ds:schemaRef ds:uri="http://schemas.openxmlformats.org/package/2006/metadata/core-properties"/>
    <ds:schemaRef ds:uri="de6d9201-d0ee-4c36-b653-71bd5bb04c41"/>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76F72790-D927-46E7-937B-E22A35CBF3DE}">
  <ds:schemaRefs>
    <ds:schemaRef ds:uri="http://schemas.microsoft.com/sharepoint/v3/contenttype/forms"/>
  </ds:schemaRefs>
</ds:datastoreItem>
</file>

<file path=customXml/itemProps3.xml><?xml version="1.0" encoding="utf-8"?>
<ds:datastoreItem xmlns:ds="http://schemas.openxmlformats.org/officeDocument/2006/customXml" ds:itemID="{7FBE24F9-8F31-451D-A614-0844942210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37</vt:i4>
      </vt:variant>
    </vt:vector>
  </HeadingPairs>
  <TitlesOfParts>
    <vt:vector size="37" baseType="lpstr">
      <vt:lpstr>Introduction</vt:lpstr>
      <vt:lpstr>Table of 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Pool van der, J (Jan)</dc:creator>
  <cp:keywords/>
  <dc:description/>
  <cp:lastModifiedBy>Mark Krijnen (MP)</cp:lastModifiedBy>
  <cp:revision/>
  <dcterms:created xsi:type="dcterms:W3CDTF">2022-03-01T17:17:39Z</dcterms:created>
  <dcterms:modified xsi:type="dcterms:W3CDTF">2023-05-31T06:48:46Z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c51b40b-b0d3-4674-939c-d9f10b9a3b25_Enabled">
    <vt:lpwstr>true</vt:lpwstr>
  </property>
  <property fmtid="{D5CDD505-2E9C-101B-9397-08002B2CF9AE}" pid="3" name="MSIP_Label_dc51b40b-b0d3-4674-939c-d9f10b9a3b25_SetDate">
    <vt:lpwstr>2022-03-01T17:17:41Z</vt:lpwstr>
  </property>
  <property fmtid="{D5CDD505-2E9C-101B-9397-08002B2CF9AE}" pid="4" name="MSIP_Label_dc51b40b-b0d3-4674-939c-d9f10b9a3b25_Method">
    <vt:lpwstr>Standard</vt:lpwstr>
  </property>
  <property fmtid="{D5CDD505-2E9C-101B-9397-08002B2CF9AE}" pid="5" name="MSIP_Label_dc51b40b-b0d3-4674-939c-d9f10b9a3b25_Name">
    <vt:lpwstr>Bedrijfsintern</vt:lpwstr>
  </property>
  <property fmtid="{D5CDD505-2E9C-101B-9397-08002B2CF9AE}" pid="6" name="MSIP_Label_dc51b40b-b0d3-4674-939c-d9f10b9a3b25_SiteId">
    <vt:lpwstr>c37ef212-d4a3-44b6-92df-0d1dff85604f</vt:lpwstr>
  </property>
  <property fmtid="{D5CDD505-2E9C-101B-9397-08002B2CF9AE}" pid="7" name="MSIP_Label_dc51b40b-b0d3-4674-939c-d9f10b9a3b25_ActionId">
    <vt:lpwstr>97e2b293-0bee-45d8-bd4c-a81b93a3e563</vt:lpwstr>
  </property>
  <property fmtid="{D5CDD505-2E9C-101B-9397-08002B2CF9AE}" pid="8" name="MSIP_Label_dc51b40b-b0d3-4674-939c-d9f10b9a3b25_ContentBits">
    <vt:lpwstr>0</vt:lpwstr>
  </property>
  <property fmtid="{D5CDD505-2E9C-101B-9397-08002B2CF9AE}" pid="9" name="ContentTypeId">
    <vt:lpwstr>0x010100C08B97DFEB65144BAF309B20B516CDD3</vt:lpwstr>
  </property>
</Properties>
</file>